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"/>
    </mc:Choice>
  </mc:AlternateContent>
  <bookViews>
    <workbookView xWindow="0" yWindow="0" windowWidth="28800" windowHeight="114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8" i="1" l="1"/>
  <c r="A116" i="1"/>
  <c r="A120" i="1"/>
  <c r="A119" i="1"/>
  <c r="A123" i="1"/>
  <c r="E77" i="1"/>
  <c r="E64" i="1"/>
  <c r="E99" i="1"/>
  <c r="A121" i="1"/>
  <c r="E16" i="1"/>
  <c r="E19" i="1" s="1"/>
  <c r="E22" i="1"/>
  <c r="E24" i="1" s="1"/>
  <c r="E29" i="1"/>
  <c r="E32" i="1" s="1"/>
  <c r="E42" i="1"/>
  <c r="E44" i="1" s="1"/>
  <c r="E108" i="1"/>
  <c r="E94" i="1"/>
  <c r="E87" i="1"/>
  <c r="E61" i="1"/>
  <c r="E57" i="1"/>
  <c r="E49" i="1"/>
  <c r="E36" i="1"/>
  <c r="E12" i="1"/>
  <c r="E25" i="1"/>
  <c r="A126" i="1" l="1"/>
  <c r="E82" i="1"/>
  <c r="E101" i="1"/>
  <c r="E26" i="1"/>
  <c r="E37" i="1" s="1"/>
  <c r="E103" i="1" l="1"/>
  <c r="E47" i="1" l="1"/>
  <c r="E95" i="1" s="1"/>
  <c r="E104" i="1" s="1"/>
  <c r="B128" i="1" s="1"/>
</calcChain>
</file>

<file path=xl/sharedStrings.xml><?xml version="1.0" encoding="utf-8"?>
<sst xmlns="http://schemas.openxmlformats.org/spreadsheetml/2006/main" count="432" uniqueCount="182">
  <si>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</si>
  <si>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</si>
  <si>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</si>
  <si>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</si>
  <si>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</si>
  <si>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</si>
  <si>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</si>
  <si>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</si>
  <si>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</si>
  <si>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</si>
  <si>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</si>
  <si>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Tommy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</si>
  <si>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</si>
  <si>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</si>
  <si>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</si>
  <si>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</si>
  <si>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</si>
  <si>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</si>
  <si>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</si>
  <si>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Sitni inventar</t>
  </si>
  <si>
    <t>SITNI INVENTAR I AUTO GUME</t>
  </si>
  <si>
    <t>RASHODI ZA MATERIJAL</t>
  </si>
  <si>
    <t>HT D.D.</t>
  </si>
  <si>
    <t>Usluga telefona i interneta</t>
  </si>
  <si>
    <t>Fina</t>
  </si>
  <si>
    <t>A1</t>
  </si>
  <si>
    <t>-</t>
  </si>
  <si>
    <t>USLUGE INTERNETA TELEFONA I POŠTE</t>
  </si>
  <si>
    <t>HRT</t>
  </si>
  <si>
    <t>usluge promidžbe i informiranja</t>
  </si>
  <si>
    <t>USLUGE PROMIDŽBE I INFORMIRANJA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</si>
  <si>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</si>
  <si>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</si>
  <si>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</si>
  <si>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</si>
  <si>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</si>
  <si>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</si>
  <si>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</si>
  <si>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</si>
  <si>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</si>
  <si>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</si>
  <si>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</si>
  <si>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</si>
  <si>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</si>
  <si>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</si>
  <si>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</si>
  <si>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</si>
  <si>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</si>
  <si>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</si>
  <si>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</si>
  <si>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</si>
  <si>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</si>
  <si>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</si>
  <si>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</si>
  <si>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</si>
  <si>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</si>
  <si>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</si>
  <si>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</si>
  <si>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</si>
  <si>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</si>
  <si>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</si>
  <si>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</si>
  <si>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</si>
  <si>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</si>
  <si>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</si>
  <si>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</si>
  <si>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</si>
  <si>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</si>
  <si>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</si>
  <si>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</si>
  <si>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</si>
  <si>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</si>
  <si>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</si>
  <si>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Euro-Unit d.o.o.</t>
  </si>
  <si>
    <t>Čakovec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</si>
  <si>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</si>
  <si>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</si>
  <si>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</si>
  <si>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</si>
  <si>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</si>
  <si>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Službena putovanja</t>
  </si>
  <si>
    <t>Bendić papir d.o.o.</t>
  </si>
  <si>
    <t>Uredski materijal</t>
  </si>
  <si>
    <t>GRAFIČKE USLUGE</t>
  </si>
  <si>
    <t>Ostali materijali za redovni rad</t>
  </si>
  <si>
    <t>3291- naknade članovima vijeća</t>
  </si>
  <si>
    <t>Sredstva za čišćenje</t>
  </si>
  <si>
    <t>Andabaka d.o.o.</t>
  </si>
  <si>
    <t>Obrt Dobri vl. Ante Barić</t>
  </si>
  <si>
    <t>Ostale usluge</t>
  </si>
  <si>
    <t>intelektualne i osobne usluge ( ugovor o djelu, bruto iznos s doprinosima na bruto</t>
  </si>
  <si>
    <t>38644175459</t>
  </si>
  <si>
    <t>NAKNADA TROŠKOVA ZAPOSLENIMA</t>
  </si>
  <si>
    <t>Reprezentacija</t>
  </si>
  <si>
    <t>Odanost d.o.o.</t>
  </si>
  <si>
    <t>A4</t>
  </si>
  <si>
    <t>Kaštel Gomilica</t>
  </si>
  <si>
    <t>Petra er Pinea j.d.o.o.</t>
  </si>
  <si>
    <t>Stari Grad</t>
  </si>
  <si>
    <t>Upravitelj d.o.o.</t>
  </si>
  <si>
    <t>Elektrotehnička škola split</t>
  </si>
  <si>
    <t>MATERIJALI I SIROVINE</t>
  </si>
  <si>
    <t>ANĐELA BODROŽIĆ</t>
  </si>
  <si>
    <t>SUNČICA BANDIĆ</t>
  </si>
  <si>
    <t>Građa-prodajni centar d.o.o.</t>
  </si>
  <si>
    <t>KORANA BILAN</t>
  </si>
  <si>
    <t>MONICA DINONI</t>
  </si>
  <si>
    <t>NIKOLAJ DRONGOVSKIJ</t>
  </si>
  <si>
    <t>IVANA OREB</t>
  </si>
  <si>
    <t>TANJA PUHARIĆ</t>
  </si>
  <si>
    <t>ANKICA RADALJ</t>
  </si>
  <si>
    <t>PETRA STUPALO</t>
  </si>
  <si>
    <t>69990662180</t>
  </si>
  <si>
    <t>A442 vl. Davor Jelavić Šako</t>
  </si>
  <si>
    <t>Vodovod I odvodnja otoka Visa</t>
  </si>
  <si>
    <t>Binar d.o.o.</t>
  </si>
  <si>
    <t>Grafičke usluge</t>
  </si>
  <si>
    <t>Školska knjiga d.o.o.</t>
  </si>
  <si>
    <t>Knjige u knjižnici</t>
  </si>
  <si>
    <t>Studentski centar Split d.o.o.</t>
  </si>
  <si>
    <t>Usluge studentskog centra</t>
  </si>
  <si>
    <t>Studio 9 vl. Dragan Radoš</t>
  </si>
  <si>
    <t>Semko d.o.o.</t>
  </si>
  <si>
    <t>Super Audio d.o.o.</t>
  </si>
  <si>
    <t>Kovačić konzalting d.o.o.</t>
  </si>
  <si>
    <t>Alfa d.d.</t>
  </si>
  <si>
    <t>Enti-šport d.o.o.</t>
  </si>
  <si>
    <t>Obrt Antonela vl.</t>
  </si>
  <si>
    <t>Lidl Hrvatska d.o.o.</t>
  </si>
  <si>
    <t>Znanje d.o.o.</t>
  </si>
  <si>
    <t>Sounds good j.o.o.</t>
  </si>
  <si>
    <t>Hvar</t>
  </si>
  <si>
    <t>Maher vl. Marino Radojković</t>
  </si>
  <si>
    <t>Naknada troškova smještaja vanjskim suradnicima</t>
  </si>
  <si>
    <t>Usluge čišćenja</t>
  </si>
  <si>
    <t>Flarent d.o.o.</t>
  </si>
  <si>
    <t>O.M. Suport d.o.o.</t>
  </si>
  <si>
    <t>Sensus grupa d.o.o.</t>
  </si>
  <si>
    <t>Čulić Elektro centar d.o.o.</t>
  </si>
  <si>
    <t>GOOGLE COMMERCE LTD</t>
  </si>
  <si>
    <t>HP D.D.</t>
  </si>
  <si>
    <t>Usluga pošte</t>
  </si>
  <si>
    <t>GLIGORA DELIKATESA D.O.O.</t>
  </si>
  <si>
    <t>Kolan</t>
  </si>
  <si>
    <t>Građa prodajni centar d.o.o.</t>
  </si>
  <si>
    <t>70571833346</t>
  </si>
  <si>
    <t>Solin</t>
  </si>
  <si>
    <t>Ribola d.o.o.</t>
  </si>
  <si>
    <t>Kaštel Lukšić</t>
  </si>
  <si>
    <t>La Cantina Center</t>
  </si>
  <si>
    <t>Isplata Sredstava Za Razdoblje: 01.12.2024 Do 31.12.2024</t>
  </si>
  <si>
    <t>INFORMACIJA O TROŠENJU SREDSTAVA ZA PROSINAC 2024. GODINE</t>
  </si>
  <si>
    <t>A1 CENTAR D.O.O.</t>
  </si>
  <si>
    <t>Bauhaus-Zagreb k.d.</t>
  </si>
  <si>
    <t>Umac plus d.o.o.</t>
  </si>
  <si>
    <t>BB HOTELS LJUBLJANA</t>
  </si>
  <si>
    <t>OBRT MARIN VL. MARIN BREŠAN</t>
  </si>
  <si>
    <t>Nemoj me fotkat j.do.o.</t>
  </si>
  <si>
    <t>Supetar</t>
  </si>
  <si>
    <t>00794884927</t>
  </si>
  <si>
    <t>Anđela Bodrožić</t>
  </si>
  <si>
    <t>IVO BAULE</t>
  </si>
  <si>
    <t>KATARINA MRVALJ</t>
  </si>
  <si>
    <t>Lara Jurešić</t>
  </si>
  <si>
    <t>Naknada troškova prijevoza vanjskim suradnicima (bruto iznos)</t>
  </si>
  <si>
    <t>DAMIR MARUŠIĆ</t>
  </si>
  <si>
    <t>DUNJA KLARIN</t>
  </si>
  <si>
    <t>MARIO BULIČIĆ</t>
  </si>
  <si>
    <t>JAKŠA MATOŠIĆ</t>
  </si>
  <si>
    <t>IVANA BOŠNJAK</t>
  </si>
  <si>
    <t>RASHODI ZA NEFINANCIJSKU IMOVINU</t>
  </si>
  <si>
    <t>85350391741</t>
  </si>
  <si>
    <t>94772396565</t>
  </si>
  <si>
    <t>Velika Gorica</t>
  </si>
  <si>
    <t>08110509618</t>
  </si>
  <si>
    <t>38967655335</t>
  </si>
  <si>
    <t>07189160632</t>
  </si>
  <si>
    <t>Obrt Dodo vl. Gordana Budiša</t>
  </si>
  <si>
    <t>01927380542</t>
  </si>
  <si>
    <t>TR STUDIO vl. Toni Radić</t>
  </si>
  <si>
    <t>Komiža</t>
  </si>
  <si>
    <t>68943537413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</si>
</sst>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84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0" borderId="6" xfId="0" applyFill="1" applyBorder="1" applyAlignment="1">
      <alignment horizontal="right" wrapText="1"/>
    </xf>
    <xf numFmtId="0" fontId="0" fillId="0" borderId="3" xfId="0" applyFill="1" applyBorder="1" applyAlignment="1">
      <alignment horizontal="left"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horizontal="center" wrapText="1"/>
    </xf>
    <xf numFmtId="0" fontId="0" fillId="0" borderId="6" xfId="0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8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/>
    </xf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165" fontId="1" fillId="7" borderId="3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3" xfId="0" applyFont="1" applyBorder="1" applyAlignment="1"/>
    <xf numFmtId="49" fontId="5" fillId="0" borderId="3" xfId="0" applyNumberFormat="1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4" xfId="0" applyFill="1" applyBorder="1"/>
    <xf numFmtId="0" fontId="10" fillId="0" borderId="5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center"/>
    </xf>
    <xf numFmtId="4" fontId="11" fillId="5" borderId="6" xfId="0" applyNumberFormat="1" applyFont="1" applyFill="1" applyBorder="1" applyAlignment="1"/>
    <xf numFmtId="0" fontId="11" fillId="5" borderId="6" xfId="0" applyFont="1" applyFill="1" applyBorder="1" applyAlignment="1"/>
    <xf numFmtId="0" fontId="11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8" borderId="3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/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3" xfId="0" applyFill="1" applyBorder="1"/>
    <xf numFmtId="0" fontId="0" fillId="9" borderId="5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7" fillId="0" borderId="0" xfId="0" applyFont="1" applyAlignment="1">
      <alignment horizontal="left"/>
    </xf>
    <xf numFmtId="0" fontId="9" fillId="0" borderId="3" xfId="0" applyFont="1" applyBorder="1" applyAlignment="1">
      <alignment horizontal="left"/>
    </xf>
    <xf numFmtId="49" fontId="0" fillId="0" borderId="3" xfId="0" applyNumberForma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8"/>
  <sheetViews>
    <sheetView tabSelected="1" topLeftCell="A70" workbookViewId="0">
      <selection activeCell="G72" sqref="G72"/>
    </sheetView>
  </sheetViews>
  <sheetFormatPr defaultRowHeight="15" x14ac:dyDescent="0.25"/>
  <cols>
    <col min="1" max="1" width="49.140625" customWidth="1"/>
    <col min="2" max="2" width="12.7109375" customWidth="1"/>
    <col min="3" max="3" width="17.85546875" style="3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13" ht="122.25" customHeight="1" x14ac:dyDescent="0.25">
      <c r="A2" s="1" t="s">
        <v>0</v>
      </c>
      <c r="B2" s="2"/>
      <c r="E2" s="4"/>
    </row>
    <row r="3" spans="1:13" ht="23.25" x14ac:dyDescent="0.35">
      <c r="A3" s="5" t="s">
        <v>1</v>
      </c>
      <c r="B3" s="6"/>
      <c r="C3" s="7"/>
      <c r="D3" s="7"/>
      <c r="E3" s="8"/>
      <c r="F3" s="9"/>
      <c r="G3" s="9"/>
    </row>
    <row r="4" spans="1:13" x14ac:dyDescent="0.25">
      <c r="B4" s="2"/>
      <c r="E4" s="4"/>
    </row>
    <row r="5" spans="1:13" x14ac:dyDescent="0.25">
      <c r="A5" s="10" t="s">
        <v>150</v>
      </c>
      <c r="B5" s="2"/>
      <c r="E5" s="4"/>
    </row>
    <row r="6" spans="1:13" ht="15.75" thickBot="1" x14ac:dyDescent="0.3">
      <c r="A6" s="11"/>
      <c r="B6" s="2"/>
      <c r="C6" s="1"/>
      <c r="D6" s="1"/>
      <c r="E6" s="4"/>
    </row>
    <row r="7" spans="1:13" ht="48" thickTop="1" x14ac:dyDescent="0.25">
      <c r="A7" s="12" t="s">
        <v>2</v>
      </c>
      <c r="B7" s="13" t="s">
        <v>3</v>
      </c>
      <c r="C7" s="14" t="s">
        <v>4</v>
      </c>
      <c r="D7" s="14" t="s">
        <v>5</v>
      </c>
      <c r="E7" s="15" t="s">
        <v>6</v>
      </c>
      <c r="F7" s="12" t="s">
        <v>7</v>
      </c>
      <c r="G7" s="16" t="s">
        <v>8</v>
      </c>
    </row>
    <row r="8" spans="1:13" s="61" customFormat="1" ht="15.75" x14ac:dyDescent="0.25">
      <c r="A8" s="86" t="s">
        <v>135</v>
      </c>
      <c r="B8" s="74" t="s">
        <v>171</v>
      </c>
      <c r="C8" s="82" t="s">
        <v>12</v>
      </c>
      <c r="D8" s="83" t="s">
        <v>9</v>
      </c>
      <c r="E8" s="76">
        <v>1500</v>
      </c>
      <c r="F8" s="62">
        <v>3211</v>
      </c>
      <c r="G8" s="63" t="s">
        <v>80</v>
      </c>
      <c r="H8" s="61" t="s">
        <v>44</v>
      </c>
    </row>
    <row r="9" spans="1:13" s="61" customFormat="1" ht="15.75" x14ac:dyDescent="0.25">
      <c r="A9" s="86" t="s">
        <v>155</v>
      </c>
      <c r="B9" s="74" t="s">
        <v>26</v>
      </c>
      <c r="C9" s="64" t="s">
        <v>26</v>
      </c>
      <c r="D9" s="83" t="s">
        <v>9</v>
      </c>
      <c r="E9" s="76">
        <v>1046.46</v>
      </c>
      <c r="F9" s="62">
        <v>3211</v>
      </c>
      <c r="G9" s="63" t="s">
        <v>80</v>
      </c>
      <c r="I9" s="61" t="s">
        <v>44</v>
      </c>
      <c r="M9" s="61" t="s">
        <v>44</v>
      </c>
    </row>
    <row r="10" spans="1:13" s="61" customFormat="1" ht="15.75" x14ac:dyDescent="0.25">
      <c r="A10" s="86" t="s">
        <v>130</v>
      </c>
      <c r="B10" s="74" t="s">
        <v>172</v>
      </c>
      <c r="C10" s="64" t="s">
        <v>131</v>
      </c>
      <c r="D10" s="94" t="s">
        <v>9</v>
      </c>
      <c r="E10" s="76">
        <v>306</v>
      </c>
      <c r="F10" s="62">
        <v>3211</v>
      </c>
      <c r="G10" s="63" t="s">
        <v>80</v>
      </c>
    </row>
    <row r="11" spans="1:13" s="61" customFormat="1" ht="15.75" x14ac:dyDescent="0.25">
      <c r="A11" s="86" t="s">
        <v>149</v>
      </c>
      <c r="B11" s="74" t="s">
        <v>26</v>
      </c>
      <c r="C11" s="64" t="s">
        <v>26</v>
      </c>
      <c r="D11" s="83" t="s">
        <v>9</v>
      </c>
      <c r="E11" s="76">
        <v>116.4</v>
      </c>
      <c r="F11" s="62">
        <v>3211</v>
      </c>
      <c r="G11" s="63" t="s">
        <v>80</v>
      </c>
      <c r="H11" s="61" t="s">
        <v>44</v>
      </c>
    </row>
    <row r="12" spans="1:13" s="61" customFormat="1" ht="15.75" x14ac:dyDescent="0.25">
      <c r="A12" s="103" t="s">
        <v>92</v>
      </c>
      <c r="B12" s="104"/>
      <c r="C12" s="104"/>
      <c r="D12" s="105"/>
      <c r="E12" s="69">
        <f>SUM(E8:E11)</f>
        <v>2968.86</v>
      </c>
      <c r="F12" s="65"/>
      <c r="G12" s="66"/>
    </row>
    <row r="13" spans="1:13" s="61" customFormat="1" ht="15.75" x14ac:dyDescent="0.25">
      <c r="A13" s="63" t="s">
        <v>81</v>
      </c>
      <c r="B13" s="74" t="s">
        <v>91</v>
      </c>
      <c r="C13" s="82" t="s">
        <v>12</v>
      </c>
      <c r="D13" s="20" t="s">
        <v>9</v>
      </c>
      <c r="E13" s="67">
        <v>472.31</v>
      </c>
      <c r="F13" s="68">
        <v>3221</v>
      </c>
      <c r="G13" s="63" t="s">
        <v>82</v>
      </c>
    </row>
    <row r="14" spans="1:13" x14ac:dyDescent="0.25">
      <c r="A14" s="17" t="s">
        <v>152</v>
      </c>
      <c r="B14" s="80">
        <v>71419404424</v>
      </c>
      <c r="C14" s="23" t="s">
        <v>12</v>
      </c>
      <c r="D14" s="19" t="s">
        <v>9</v>
      </c>
      <c r="E14" s="21">
        <v>6.5</v>
      </c>
      <c r="F14" s="17">
        <v>3221</v>
      </c>
      <c r="G14" s="17" t="s">
        <v>86</v>
      </c>
      <c r="H14" s="61"/>
      <c r="I14" s="61"/>
    </row>
    <row r="15" spans="1:13" x14ac:dyDescent="0.25">
      <c r="A15" s="17" t="s">
        <v>144</v>
      </c>
      <c r="B15" s="81" t="s">
        <v>145</v>
      </c>
      <c r="C15" s="25" t="s">
        <v>146</v>
      </c>
      <c r="D15" s="19" t="s">
        <v>9</v>
      </c>
      <c r="E15" s="26">
        <v>8.26</v>
      </c>
      <c r="F15" s="27">
        <v>3221</v>
      </c>
      <c r="G15" s="17" t="s">
        <v>84</v>
      </c>
      <c r="H15" s="61"/>
      <c r="I15" s="61"/>
      <c r="K15" t="s">
        <v>44</v>
      </c>
    </row>
    <row r="16" spans="1:13" x14ac:dyDescent="0.25">
      <c r="A16" s="17" t="s">
        <v>88</v>
      </c>
      <c r="B16" s="80" t="s">
        <v>26</v>
      </c>
      <c r="C16" s="25" t="s">
        <v>26</v>
      </c>
      <c r="D16" s="19" t="s">
        <v>9</v>
      </c>
      <c r="E16" s="26">
        <f>5+3.3+28+7.6</f>
        <v>43.9</v>
      </c>
      <c r="F16" s="27">
        <v>3221</v>
      </c>
      <c r="G16" s="17" t="s">
        <v>84</v>
      </c>
      <c r="H16" s="61"/>
      <c r="I16" s="61"/>
    </row>
    <row r="17" spans="1:11" ht="15.75" x14ac:dyDescent="0.25">
      <c r="A17" s="17" t="s">
        <v>95</v>
      </c>
      <c r="B17" s="80">
        <v>23164877659</v>
      </c>
      <c r="C17" s="25" t="s">
        <v>96</v>
      </c>
      <c r="D17" s="19" t="s">
        <v>9</v>
      </c>
      <c r="E17" s="26">
        <v>376.38</v>
      </c>
      <c r="F17" s="27">
        <v>3221</v>
      </c>
      <c r="G17" s="63" t="s">
        <v>82</v>
      </c>
      <c r="H17" s="61"/>
      <c r="I17" s="61"/>
    </row>
    <row r="18" spans="1:11" x14ac:dyDescent="0.25">
      <c r="A18" s="17" t="s">
        <v>137</v>
      </c>
      <c r="B18" s="80">
        <v>12426897618</v>
      </c>
      <c r="C18" s="25" t="s">
        <v>10</v>
      </c>
      <c r="D18" s="19" t="s">
        <v>9</v>
      </c>
      <c r="E18" s="26">
        <v>121.99</v>
      </c>
      <c r="F18" s="27">
        <v>3221</v>
      </c>
      <c r="G18" s="17" t="s">
        <v>84</v>
      </c>
      <c r="H18" s="61" t="s">
        <v>44</v>
      </c>
      <c r="I18" s="61"/>
    </row>
    <row r="19" spans="1:11" x14ac:dyDescent="0.25">
      <c r="A19" s="97" t="s">
        <v>13</v>
      </c>
      <c r="B19" s="98"/>
      <c r="C19" s="98"/>
      <c r="D19" s="99"/>
      <c r="E19" s="28">
        <f>SUM(E13:E18)</f>
        <v>1029.3399999999999</v>
      </c>
      <c r="F19" s="102"/>
      <c r="G19" s="102"/>
      <c r="H19" s="61"/>
      <c r="I19" s="61"/>
    </row>
    <row r="20" spans="1:11" x14ac:dyDescent="0.25">
      <c r="A20" s="17" t="s">
        <v>147</v>
      </c>
      <c r="B20" s="80">
        <v>61395607720</v>
      </c>
      <c r="C20" s="25" t="s">
        <v>148</v>
      </c>
      <c r="D20" s="19" t="s">
        <v>9</v>
      </c>
      <c r="E20" s="26">
        <v>19.66</v>
      </c>
      <c r="F20" s="27">
        <v>3222</v>
      </c>
      <c r="G20" s="17" t="s">
        <v>93</v>
      </c>
      <c r="H20" s="61"/>
      <c r="I20" s="61"/>
    </row>
    <row r="21" spans="1:11" ht="14.25" customHeight="1" x14ac:dyDescent="0.25">
      <c r="A21" s="17" t="s">
        <v>11</v>
      </c>
      <c r="B21" s="80">
        <v>31869636818</v>
      </c>
      <c r="C21" s="25" t="s">
        <v>12</v>
      </c>
      <c r="D21" s="19" t="s">
        <v>9</v>
      </c>
      <c r="E21" s="26">
        <v>12.49</v>
      </c>
      <c r="F21" s="27">
        <v>3222</v>
      </c>
      <c r="G21" s="17" t="s">
        <v>93</v>
      </c>
      <c r="H21" s="61"/>
      <c r="I21" s="61"/>
      <c r="K21" t="s">
        <v>44</v>
      </c>
    </row>
    <row r="22" spans="1:11" ht="14.25" customHeight="1" x14ac:dyDescent="0.25">
      <c r="A22" s="17" t="s">
        <v>128</v>
      </c>
      <c r="B22" s="80">
        <v>66089976432</v>
      </c>
      <c r="C22" s="25" t="s">
        <v>173</v>
      </c>
      <c r="D22" s="19" t="s">
        <v>9</v>
      </c>
      <c r="E22" s="26">
        <f>15.58+24.5</f>
        <v>40.08</v>
      </c>
      <c r="F22" s="27">
        <v>3222</v>
      </c>
      <c r="G22" s="17" t="s">
        <v>93</v>
      </c>
      <c r="H22" s="61"/>
      <c r="I22" s="61" t="s">
        <v>44</v>
      </c>
    </row>
    <row r="23" spans="1:11" x14ac:dyDescent="0.25">
      <c r="A23" s="17" t="s">
        <v>122</v>
      </c>
      <c r="B23" s="80">
        <v>82361710098</v>
      </c>
      <c r="C23" s="25" t="s">
        <v>12</v>
      </c>
      <c r="D23" s="19" t="s">
        <v>9</v>
      </c>
      <c r="E23" s="26">
        <v>1200</v>
      </c>
      <c r="F23" s="27">
        <v>3222</v>
      </c>
      <c r="G23" s="17" t="s">
        <v>93</v>
      </c>
      <c r="H23" s="61"/>
      <c r="I23" s="61"/>
    </row>
    <row r="24" spans="1:11" x14ac:dyDescent="0.25">
      <c r="A24" s="97" t="s">
        <v>101</v>
      </c>
      <c r="B24" s="98"/>
      <c r="C24" s="98"/>
      <c r="D24" s="99"/>
      <c r="E24" s="28">
        <f>SUM(E20:E23)</f>
        <v>1272.23</v>
      </c>
      <c r="F24" s="102"/>
      <c r="G24" s="102"/>
      <c r="H24" s="61"/>
      <c r="I24" s="61"/>
    </row>
    <row r="25" spans="1:11" ht="14.25" customHeight="1" x14ac:dyDescent="0.25">
      <c r="A25" s="17" t="s">
        <v>14</v>
      </c>
      <c r="B25" s="25">
        <v>43965974818</v>
      </c>
      <c r="C25" s="19" t="s">
        <v>10</v>
      </c>
      <c r="D25" s="19" t="s">
        <v>9</v>
      </c>
      <c r="E25" s="21">
        <f>1350.79+95.68</f>
        <v>1446.47</v>
      </c>
      <c r="F25" s="17">
        <v>3223</v>
      </c>
      <c r="G25" s="17" t="s">
        <v>15</v>
      </c>
      <c r="H25" s="61"/>
      <c r="I25" s="61"/>
    </row>
    <row r="26" spans="1:11" x14ac:dyDescent="0.25">
      <c r="A26" s="97" t="s">
        <v>16</v>
      </c>
      <c r="B26" s="98"/>
      <c r="C26" s="98"/>
      <c r="D26" s="99"/>
      <c r="E26" s="28">
        <f>E25</f>
        <v>1446.47</v>
      </c>
      <c r="F26" s="102"/>
      <c r="G26" s="102"/>
      <c r="H26" s="61"/>
      <c r="I26" s="61" t="s">
        <v>44</v>
      </c>
    </row>
    <row r="27" spans="1:11" x14ac:dyDescent="0.25">
      <c r="A27" s="75" t="s">
        <v>153</v>
      </c>
      <c r="B27" s="29">
        <v>71642207963</v>
      </c>
      <c r="C27" s="31" t="s">
        <v>10</v>
      </c>
      <c r="D27" s="23" t="s">
        <v>9</v>
      </c>
      <c r="E27" s="26">
        <v>5.69</v>
      </c>
      <c r="F27" s="30">
        <v>3224</v>
      </c>
      <c r="G27" s="31" t="s">
        <v>17</v>
      </c>
      <c r="H27" s="61"/>
      <c r="I27" s="61"/>
    </row>
    <row r="28" spans="1:11" x14ac:dyDescent="0.25">
      <c r="A28" s="75" t="s">
        <v>87</v>
      </c>
      <c r="B28" s="29">
        <v>72859545484</v>
      </c>
      <c r="C28" s="96" t="s">
        <v>12</v>
      </c>
      <c r="D28" s="23" t="s">
        <v>9</v>
      </c>
      <c r="E28" s="26">
        <v>6.26</v>
      </c>
      <c r="F28" s="30">
        <v>3224</v>
      </c>
      <c r="G28" s="31" t="s">
        <v>17</v>
      </c>
      <c r="H28" s="61"/>
      <c r="I28" s="61"/>
    </row>
    <row r="29" spans="1:11" x14ac:dyDescent="0.25">
      <c r="A29" s="75" t="s">
        <v>138</v>
      </c>
      <c r="B29" s="29">
        <v>9643662616</v>
      </c>
      <c r="C29" s="96" t="s">
        <v>146</v>
      </c>
      <c r="D29" s="23" t="s">
        <v>9</v>
      </c>
      <c r="E29" s="26">
        <f>237.58+31.35+72.06</f>
        <v>340.99</v>
      </c>
      <c r="F29" s="30">
        <v>3224</v>
      </c>
      <c r="G29" s="31" t="s">
        <v>17</v>
      </c>
      <c r="H29" s="61"/>
      <c r="I29" s="61"/>
    </row>
    <row r="30" spans="1:11" x14ac:dyDescent="0.25">
      <c r="A30" s="75" t="s">
        <v>154</v>
      </c>
      <c r="B30" s="29">
        <v>48071795351</v>
      </c>
      <c r="C30" s="96" t="s">
        <v>12</v>
      </c>
      <c r="D30" s="23" t="s">
        <v>9</v>
      </c>
      <c r="E30" s="26">
        <v>5.84</v>
      </c>
      <c r="F30" s="30">
        <v>3224</v>
      </c>
      <c r="G30" s="31" t="s">
        <v>17</v>
      </c>
      <c r="H30" s="61"/>
      <c r="I30" s="61"/>
    </row>
    <row r="31" spans="1:11" x14ac:dyDescent="0.25">
      <c r="A31" s="75" t="s">
        <v>104</v>
      </c>
      <c r="B31" s="29">
        <v>70571833346</v>
      </c>
      <c r="C31" s="96" t="s">
        <v>12</v>
      </c>
      <c r="D31" s="23" t="s">
        <v>9</v>
      </c>
      <c r="E31" s="26">
        <v>8.26</v>
      </c>
      <c r="F31" s="30">
        <v>3224</v>
      </c>
      <c r="G31" s="31" t="s">
        <v>17</v>
      </c>
      <c r="H31" s="61"/>
      <c r="I31" s="61"/>
    </row>
    <row r="32" spans="1:11" x14ac:dyDescent="0.25">
      <c r="A32" s="97" t="s">
        <v>18</v>
      </c>
      <c r="B32" s="98"/>
      <c r="C32" s="98"/>
      <c r="D32" s="99"/>
      <c r="E32" s="28">
        <f>SUM(E27:E31)</f>
        <v>367.03999999999996</v>
      </c>
      <c r="F32" s="100"/>
      <c r="G32" s="101"/>
      <c r="H32" s="61"/>
      <c r="I32" s="61"/>
    </row>
    <row r="33" spans="1:11" x14ac:dyDescent="0.25">
      <c r="A33" s="17" t="s">
        <v>73</v>
      </c>
      <c r="B33" s="18">
        <v>83605107180</v>
      </c>
      <c r="C33" s="19" t="s">
        <v>74</v>
      </c>
      <c r="D33" s="70" t="s">
        <v>9</v>
      </c>
      <c r="E33" s="21">
        <v>277.2</v>
      </c>
      <c r="F33" s="32">
        <v>3225</v>
      </c>
      <c r="G33" s="33" t="s">
        <v>19</v>
      </c>
      <c r="H33" s="61"/>
      <c r="I33" s="61"/>
    </row>
    <row r="34" spans="1:11" x14ac:dyDescent="0.25">
      <c r="A34" s="17" t="s">
        <v>123</v>
      </c>
      <c r="B34" s="2" t="s">
        <v>174</v>
      </c>
      <c r="C34" s="25" t="s">
        <v>10</v>
      </c>
      <c r="D34" s="19" t="s">
        <v>9</v>
      </c>
      <c r="E34" s="26">
        <v>149.63</v>
      </c>
      <c r="F34" s="32">
        <v>3225</v>
      </c>
      <c r="G34" s="33" t="s">
        <v>19</v>
      </c>
      <c r="H34" s="61" t="s">
        <v>44</v>
      </c>
      <c r="I34" s="61"/>
    </row>
    <row r="35" spans="1:11" x14ac:dyDescent="0.25">
      <c r="A35" s="75" t="s">
        <v>126</v>
      </c>
      <c r="B35" s="95">
        <v>81830675564</v>
      </c>
      <c r="C35" s="96" t="s">
        <v>10</v>
      </c>
      <c r="D35" s="23" t="s">
        <v>9</v>
      </c>
      <c r="E35" s="26">
        <v>456.3</v>
      </c>
      <c r="F35" s="32">
        <v>3225</v>
      </c>
      <c r="G35" s="33" t="s">
        <v>19</v>
      </c>
      <c r="H35" s="61"/>
      <c r="I35" s="61"/>
    </row>
    <row r="36" spans="1:11" x14ac:dyDescent="0.25">
      <c r="A36" s="97" t="s">
        <v>20</v>
      </c>
      <c r="B36" s="98"/>
      <c r="C36" s="98"/>
      <c r="D36" s="99"/>
      <c r="E36" s="28">
        <f>SUM(E33:E35)</f>
        <v>883.13</v>
      </c>
      <c r="F36" s="34"/>
      <c r="G36" s="35"/>
      <c r="H36" s="61"/>
      <c r="I36" s="61"/>
      <c r="K36" t="s">
        <v>44</v>
      </c>
    </row>
    <row r="37" spans="1:11" x14ac:dyDescent="0.25">
      <c r="A37" s="108" t="s">
        <v>21</v>
      </c>
      <c r="B37" s="109"/>
      <c r="C37" s="109"/>
      <c r="D37" s="87"/>
      <c r="E37" s="88">
        <f>E26+E24+E32+E36+E19</f>
        <v>4998.21</v>
      </c>
      <c r="F37" s="89"/>
      <c r="G37" s="90"/>
    </row>
    <row r="38" spans="1:11" x14ac:dyDescent="0.25">
      <c r="A38" s="17" t="s">
        <v>22</v>
      </c>
      <c r="B38" s="79">
        <v>81793146560</v>
      </c>
      <c r="C38" s="19" t="s">
        <v>10</v>
      </c>
      <c r="D38" s="19" t="s">
        <v>9</v>
      </c>
      <c r="E38" s="21">
        <v>9.9</v>
      </c>
      <c r="F38" s="17">
        <v>3231</v>
      </c>
      <c r="G38" s="17" t="s">
        <v>23</v>
      </c>
    </row>
    <row r="39" spans="1:11" x14ac:dyDescent="0.25">
      <c r="A39" s="17" t="s">
        <v>24</v>
      </c>
      <c r="B39" s="78">
        <v>85821130368</v>
      </c>
      <c r="C39" s="19" t="s">
        <v>10</v>
      </c>
      <c r="D39" s="19" t="s">
        <v>9</v>
      </c>
      <c r="E39" s="26">
        <v>1.66</v>
      </c>
      <c r="F39" s="17">
        <v>3231</v>
      </c>
      <c r="G39" s="17" t="s">
        <v>23</v>
      </c>
    </row>
    <row r="40" spans="1:11" x14ac:dyDescent="0.25">
      <c r="A40" s="17" t="s">
        <v>25</v>
      </c>
      <c r="B40" s="78">
        <v>29524210204</v>
      </c>
      <c r="C40" s="19" t="s">
        <v>10</v>
      </c>
      <c r="D40" s="19" t="s">
        <v>9</v>
      </c>
      <c r="E40" s="26">
        <v>184.99</v>
      </c>
      <c r="F40" s="17">
        <v>3231</v>
      </c>
      <c r="G40" s="17" t="s">
        <v>23</v>
      </c>
      <c r="H40" t="s">
        <v>44</v>
      </c>
    </row>
    <row r="41" spans="1:11" x14ac:dyDescent="0.25">
      <c r="A41" s="17" t="s">
        <v>94</v>
      </c>
      <c r="B41" s="77" t="s">
        <v>112</v>
      </c>
      <c r="C41" s="19" t="s">
        <v>12</v>
      </c>
      <c r="D41" s="19" t="s">
        <v>9</v>
      </c>
      <c r="E41" s="26">
        <v>187.5</v>
      </c>
      <c r="F41" s="17">
        <v>3231</v>
      </c>
      <c r="G41" s="17" t="s">
        <v>78</v>
      </c>
    </row>
    <row r="42" spans="1:11" x14ac:dyDescent="0.25">
      <c r="A42" s="17" t="s">
        <v>140</v>
      </c>
      <c r="B42" s="77" t="s">
        <v>181</v>
      </c>
      <c r="C42" s="19" t="s">
        <v>10</v>
      </c>
      <c r="D42" s="19" t="s">
        <v>9</v>
      </c>
      <c r="E42" s="26">
        <f>9.46+49.44</f>
        <v>58.9</v>
      </c>
      <c r="F42" s="17">
        <v>3231</v>
      </c>
      <c r="G42" s="17" t="s">
        <v>141</v>
      </c>
    </row>
    <row r="43" spans="1:11" x14ac:dyDescent="0.25">
      <c r="A43" s="17" t="s">
        <v>53</v>
      </c>
      <c r="B43" s="25" t="s">
        <v>26</v>
      </c>
      <c r="C43" s="19" t="s">
        <v>26</v>
      </c>
      <c r="D43" s="19" t="s">
        <v>9</v>
      </c>
      <c r="E43" s="26">
        <v>18.739999999999998</v>
      </c>
      <c r="F43" s="17">
        <v>3231</v>
      </c>
      <c r="G43" s="17" t="s">
        <v>23</v>
      </c>
    </row>
    <row r="44" spans="1:11" x14ac:dyDescent="0.25">
      <c r="A44" s="97" t="s">
        <v>27</v>
      </c>
      <c r="B44" s="98"/>
      <c r="C44" s="98"/>
      <c r="D44" s="99"/>
      <c r="E44" s="28">
        <f>SUM(E38:E43)</f>
        <v>461.69</v>
      </c>
      <c r="F44" s="102"/>
      <c r="G44" s="102"/>
    </row>
    <row r="45" spans="1:11" x14ac:dyDescent="0.25">
      <c r="A45" s="23" t="s">
        <v>113</v>
      </c>
      <c r="B45" s="29" t="s">
        <v>26</v>
      </c>
      <c r="C45" s="29" t="s">
        <v>26</v>
      </c>
      <c r="D45" s="19" t="s">
        <v>9</v>
      </c>
      <c r="E45" s="26">
        <v>390</v>
      </c>
      <c r="F45" s="71">
        <v>3232</v>
      </c>
      <c r="G45" s="23" t="s">
        <v>76</v>
      </c>
    </row>
    <row r="46" spans="1:11" x14ac:dyDescent="0.25">
      <c r="A46" s="17" t="s">
        <v>156</v>
      </c>
      <c r="B46" s="94" t="s">
        <v>26</v>
      </c>
      <c r="C46" s="131" t="s">
        <v>26</v>
      </c>
      <c r="D46" s="19" t="s">
        <v>9</v>
      </c>
      <c r="E46" s="26">
        <v>1150</v>
      </c>
      <c r="F46" s="93">
        <v>3232</v>
      </c>
      <c r="G46" s="23" t="s">
        <v>76</v>
      </c>
    </row>
    <row r="47" spans="1:11" x14ac:dyDescent="0.25">
      <c r="A47" s="97" t="s">
        <v>75</v>
      </c>
      <c r="B47" s="98"/>
      <c r="C47" s="98"/>
      <c r="D47" s="99"/>
      <c r="E47" s="28">
        <f>SUM(E45:E45)</f>
        <v>390</v>
      </c>
      <c r="F47" s="102"/>
      <c r="G47" s="102"/>
    </row>
    <row r="48" spans="1:11" x14ac:dyDescent="0.25">
      <c r="A48" s="17" t="s">
        <v>28</v>
      </c>
      <c r="B48" s="25">
        <v>68419124305</v>
      </c>
      <c r="C48" s="19" t="s">
        <v>10</v>
      </c>
      <c r="D48" s="19" t="s">
        <v>9</v>
      </c>
      <c r="E48" s="26">
        <v>21.24</v>
      </c>
      <c r="F48" s="22">
        <v>3233</v>
      </c>
      <c r="G48" s="27" t="s">
        <v>29</v>
      </c>
    </row>
    <row r="49" spans="1:12" x14ac:dyDescent="0.25">
      <c r="A49" s="97" t="s">
        <v>30</v>
      </c>
      <c r="B49" s="98"/>
      <c r="C49" s="98"/>
      <c r="D49" s="99"/>
      <c r="E49" s="28">
        <f>SUM(E48:E48)</f>
        <v>21.24</v>
      </c>
      <c r="F49" s="102"/>
      <c r="G49" s="102"/>
    </row>
    <row r="50" spans="1:12" x14ac:dyDescent="0.25">
      <c r="A50" s="17" t="s">
        <v>33</v>
      </c>
      <c r="B50" s="37">
        <v>38812451417</v>
      </c>
      <c r="C50" s="19" t="s">
        <v>12</v>
      </c>
      <c r="D50" s="19" t="s">
        <v>9</v>
      </c>
      <c r="E50" s="26">
        <v>178.07</v>
      </c>
      <c r="F50" s="27">
        <v>3234</v>
      </c>
      <c r="G50" s="17" t="s">
        <v>32</v>
      </c>
    </row>
    <row r="51" spans="1:12" x14ac:dyDescent="0.25">
      <c r="A51" s="17" t="s">
        <v>34</v>
      </c>
      <c r="B51" s="25">
        <v>56826138353</v>
      </c>
      <c r="C51" s="19" t="s">
        <v>12</v>
      </c>
      <c r="D51" s="19" t="s">
        <v>9</v>
      </c>
      <c r="E51" s="26">
        <v>31.37</v>
      </c>
      <c r="F51" s="27">
        <v>3234</v>
      </c>
      <c r="G51" s="22" t="s">
        <v>35</v>
      </c>
    </row>
    <row r="52" spans="1:12" x14ac:dyDescent="0.25">
      <c r="A52" s="17" t="s">
        <v>114</v>
      </c>
      <c r="B52" s="25">
        <v>96153434531</v>
      </c>
      <c r="C52" s="19" t="s">
        <v>180</v>
      </c>
      <c r="D52" s="19" t="s">
        <v>9</v>
      </c>
      <c r="E52" s="26">
        <v>40.5</v>
      </c>
      <c r="F52" s="27">
        <v>3234</v>
      </c>
      <c r="G52" s="22" t="s">
        <v>35</v>
      </c>
    </row>
    <row r="53" spans="1:12" x14ac:dyDescent="0.25">
      <c r="A53" s="17" t="s">
        <v>36</v>
      </c>
      <c r="B53" s="25">
        <v>78755598868</v>
      </c>
      <c r="C53" s="19" t="s">
        <v>12</v>
      </c>
      <c r="D53" s="19" t="s">
        <v>9</v>
      </c>
      <c r="E53" s="26">
        <v>170.2</v>
      </c>
      <c r="F53" s="27">
        <v>3234</v>
      </c>
      <c r="G53" s="17" t="s">
        <v>37</v>
      </c>
    </row>
    <row r="54" spans="1:12" x14ac:dyDescent="0.25">
      <c r="A54" s="17" t="s">
        <v>38</v>
      </c>
      <c r="B54" s="25">
        <v>44813350399</v>
      </c>
      <c r="C54" s="19" t="s">
        <v>39</v>
      </c>
      <c r="D54" s="19" t="s">
        <v>9</v>
      </c>
      <c r="E54" s="26">
        <v>9.89</v>
      </c>
      <c r="F54" s="27">
        <v>3234</v>
      </c>
      <c r="G54" s="17" t="s">
        <v>32</v>
      </c>
      <c r="L54" t="s">
        <v>44</v>
      </c>
    </row>
    <row r="55" spans="1:12" x14ac:dyDescent="0.25">
      <c r="A55" s="17" t="s">
        <v>42</v>
      </c>
      <c r="B55" s="25">
        <v>84400309496</v>
      </c>
      <c r="C55" s="25" t="s">
        <v>31</v>
      </c>
      <c r="D55" s="19" t="s">
        <v>9</v>
      </c>
      <c r="E55" s="26">
        <v>18.739999999999998</v>
      </c>
      <c r="F55" s="27">
        <v>3234</v>
      </c>
      <c r="G55" s="17" t="s">
        <v>37</v>
      </c>
      <c r="L55" t="s">
        <v>44</v>
      </c>
    </row>
    <row r="56" spans="1:12" x14ac:dyDescent="0.25">
      <c r="A56" s="17" t="s">
        <v>99</v>
      </c>
      <c r="B56" s="25">
        <v>68135834029</v>
      </c>
      <c r="C56" s="25" t="s">
        <v>12</v>
      </c>
      <c r="D56" s="19" t="s">
        <v>9</v>
      </c>
      <c r="E56" s="72">
        <v>33.28</v>
      </c>
      <c r="F56" s="27">
        <v>3234</v>
      </c>
      <c r="G56" s="17" t="s">
        <v>37</v>
      </c>
      <c r="L56" t="s">
        <v>44</v>
      </c>
    </row>
    <row r="57" spans="1:12" x14ac:dyDescent="0.25">
      <c r="A57" s="97" t="s">
        <v>40</v>
      </c>
      <c r="B57" s="98"/>
      <c r="C57" s="98"/>
      <c r="D57" s="98"/>
      <c r="E57" s="39">
        <f>SUM(E50:E56)</f>
        <v>482.04999999999995</v>
      </c>
      <c r="F57" s="28"/>
      <c r="G57" s="34"/>
    </row>
    <row r="58" spans="1:12" x14ac:dyDescent="0.25">
      <c r="A58" s="17" t="s">
        <v>42</v>
      </c>
      <c r="B58" s="25">
        <v>84400309496</v>
      </c>
      <c r="C58" s="25" t="s">
        <v>31</v>
      </c>
      <c r="D58" s="19" t="s">
        <v>9</v>
      </c>
      <c r="E58" s="26">
        <v>86.76</v>
      </c>
      <c r="F58" s="17">
        <v>3235</v>
      </c>
      <c r="G58" s="17" t="s">
        <v>41</v>
      </c>
    </row>
    <row r="59" spans="1:12" x14ac:dyDescent="0.25">
      <c r="A59" s="17" t="s">
        <v>100</v>
      </c>
      <c r="B59" s="25">
        <v>86181644759</v>
      </c>
      <c r="C59" s="25" t="s">
        <v>12</v>
      </c>
      <c r="D59" s="19" t="s">
        <v>9</v>
      </c>
      <c r="E59" s="26">
        <v>500</v>
      </c>
      <c r="F59" s="17">
        <v>3235</v>
      </c>
      <c r="G59" s="17" t="s">
        <v>41</v>
      </c>
    </row>
    <row r="60" spans="1:12" x14ac:dyDescent="0.25">
      <c r="A60" s="17" t="s">
        <v>43</v>
      </c>
      <c r="B60" s="25">
        <v>25781343234</v>
      </c>
      <c r="C60" s="25" t="s">
        <v>12</v>
      </c>
      <c r="D60" s="19" t="s">
        <v>9</v>
      </c>
      <c r="E60" s="26">
        <v>1978.12</v>
      </c>
      <c r="F60" s="17">
        <v>3235</v>
      </c>
      <c r="G60" s="17" t="s">
        <v>41</v>
      </c>
      <c r="I60" t="s">
        <v>44</v>
      </c>
      <c r="L60" t="s">
        <v>44</v>
      </c>
    </row>
    <row r="61" spans="1:12" x14ac:dyDescent="0.25">
      <c r="A61" s="97" t="s">
        <v>46</v>
      </c>
      <c r="B61" s="98"/>
      <c r="C61" s="98"/>
      <c r="D61" s="98"/>
      <c r="E61" s="39">
        <f>SUM(E58:E60)</f>
        <v>2564.88</v>
      </c>
      <c r="F61" s="40"/>
      <c r="G61" s="40"/>
    </row>
    <row r="62" spans="1:12" x14ac:dyDescent="0.25">
      <c r="A62" s="17" t="s">
        <v>77</v>
      </c>
      <c r="B62" s="41">
        <v>82888704837</v>
      </c>
      <c r="C62" s="19" t="s">
        <v>12</v>
      </c>
      <c r="D62" s="19" t="s">
        <v>9</v>
      </c>
      <c r="E62" s="26">
        <v>34.840000000000003</v>
      </c>
      <c r="F62" s="17">
        <v>3237</v>
      </c>
      <c r="G62" s="17" t="s">
        <v>47</v>
      </c>
    </row>
    <row r="63" spans="1:12" x14ac:dyDescent="0.25">
      <c r="A63" s="17" t="s">
        <v>102</v>
      </c>
      <c r="B63" s="29" t="s">
        <v>26</v>
      </c>
      <c r="C63" s="29" t="s">
        <v>26</v>
      </c>
      <c r="D63" s="19" t="s">
        <v>9</v>
      </c>
      <c r="E63" s="26">
        <v>1150.96</v>
      </c>
      <c r="F63" s="17">
        <v>3237</v>
      </c>
      <c r="G63" s="17" t="s">
        <v>90</v>
      </c>
    </row>
    <row r="64" spans="1:12" x14ac:dyDescent="0.25">
      <c r="A64" s="17" t="s">
        <v>103</v>
      </c>
      <c r="B64" s="29" t="s">
        <v>26</v>
      </c>
      <c r="C64" s="29" t="s">
        <v>26</v>
      </c>
      <c r="D64" s="19" t="s">
        <v>9</v>
      </c>
      <c r="E64" s="26">
        <f>153.51+564.39</f>
        <v>717.9</v>
      </c>
      <c r="F64" s="17">
        <v>3237</v>
      </c>
      <c r="G64" s="17" t="s">
        <v>90</v>
      </c>
    </row>
    <row r="65" spans="1:8" x14ac:dyDescent="0.25">
      <c r="A65" s="17" t="s">
        <v>105</v>
      </c>
      <c r="B65" s="29" t="s">
        <v>26</v>
      </c>
      <c r="C65" s="29" t="s">
        <v>26</v>
      </c>
      <c r="D65" s="19" t="s">
        <v>9</v>
      </c>
      <c r="E65" s="72">
        <v>2206.5100000000002</v>
      </c>
      <c r="F65" s="17">
        <v>3237</v>
      </c>
      <c r="G65" s="17" t="s">
        <v>90</v>
      </c>
    </row>
    <row r="66" spans="1:8" x14ac:dyDescent="0.25">
      <c r="A66" s="17" t="s">
        <v>161</v>
      </c>
      <c r="B66" s="29" t="s">
        <v>26</v>
      </c>
      <c r="C66" s="29" t="s">
        <v>26</v>
      </c>
      <c r="D66" s="19" t="s">
        <v>9</v>
      </c>
      <c r="E66" s="72">
        <v>45.7</v>
      </c>
      <c r="F66" s="17">
        <v>3237</v>
      </c>
      <c r="G66" s="17" t="s">
        <v>90</v>
      </c>
    </row>
    <row r="67" spans="1:8" x14ac:dyDescent="0.25">
      <c r="A67" s="17" t="s">
        <v>106</v>
      </c>
      <c r="B67" s="29" t="s">
        <v>26</v>
      </c>
      <c r="C67" s="29" t="s">
        <v>26</v>
      </c>
      <c r="D67" s="19" t="s">
        <v>9</v>
      </c>
      <c r="E67" s="72">
        <v>1320.07</v>
      </c>
      <c r="F67" s="17">
        <v>3237</v>
      </c>
      <c r="G67" s="17" t="s">
        <v>90</v>
      </c>
    </row>
    <row r="68" spans="1:8" x14ac:dyDescent="0.25">
      <c r="A68" s="17" t="s">
        <v>107</v>
      </c>
      <c r="B68" s="29" t="s">
        <v>26</v>
      </c>
      <c r="C68" s="29" t="s">
        <v>26</v>
      </c>
      <c r="D68" s="19" t="s">
        <v>9</v>
      </c>
      <c r="E68" s="72">
        <v>699.94</v>
      </c>
      <c r="F68" s="17">
        <v>3237</v>
      </c>
      <c r="G68" s="17" t="s">
        <v>90</v>
      </c>
    </row>
    <row r="69" spans="1:8" x14ac:dyDescent="0.25">
      <c r="A69" s="17" t="s">
        <v>108</v>
      </c>
      <c r="B69" s="29" t="s">
        <v>26</v>
      </c>
      <c r="C69" s="29" t="s">
        <v>26</v>
      </c>
      <c r="D69" s="19" t="s">
        <v>9</v>
      </c>
      <c r="E69" s="72">
        <v>2043.04</v>
      </c>
      <c r="F69" s="17">
        <v>3237</v>
      </c>
      <c r="G69" s="17" t="s">
        <v>90</v>
      </c>
    </row>
    <row r="70" spans="1:8" x14ac:dyDescent="0.25">
      <c r="A70" s="17" t="s">
        <v>109</v>
      </c>
      <c r="B70" s="29" t="s">
        <v>26</v>
      </c>
      <c r="C70" s="29" t="s">
        <v>26</v>
      </c>
      <c r="D70" s="19" t="s">
        <v>9</v>
      </c>
      <c r="E70" s="72">
        <v>962.22</v>
      </c>
      <c r="F70" s="17">
        <v>3237</v>
      </c>
      <c r="G70" s="17" t="s">
        <v>90</v>
      </c>
    </row>
    <row r="71" spans="1:8" x14ac:dyDescent="0.25">
      <c r="A71" s="17" t="s">
        <v>110</v>
      </c>
      <c r="B71" s="29" t="s">
        <v>26</v>
      </c>
      <c r="C71" s="29" t="s">
        <v>26</v>
      </c>
      <c r="D71" s="19" t="s">
        <v>9</v>
      </c>
      <c r="E71" s="72">
        <v>1498.44</v>
      </c>
      <c r="F71" s="17">
        <v>3237</v>
      </c>
      <c r="G71" s="17" t="s">
        <v>90</v>
      </c>
    </row>
    <row r="72" spans="1:8" x14ac:dyDescent="0.25">
      <c r="A72" s="17" t="s">
        <v>111</v>
      </c>
      <c r="B72" s="29" t="s">
        <v>26</v>
      </c>
      <c r="C72" s="29" t="s">
        <v>26</v>
      </c>
      <c r="D72" s="19" t="s">
        <v>9</v>
      </c>
      <c r="E72" s="72">
        <v>274.86</v>
      </c>
      <c r="F72" s="17">
        <v>3237</v>
      </c>
      <c r="G72" s="17" t="s">
        <v>90</v>
      </c>
    </row>
    <row r="73" spans="1:8" x14ac:dyDescent="0.25">
      <c r="A73" s="17" t="s">
        <v>162</v>
      </c>
      <c r="B73" s="29" t="s">
        <v>26</v>
      </c>
      <c r="C73" s="29" t="s">
        <v>26</v>
      </c>
      <c r="D73" s="19" t="s">
        <v>9</v>
      </c>
      <c r="E73" s="72">
        <v>203.48</v>
      </c>
      <c r="F73" s="17">
        <v>3237</v>
      </c>
      <c r="G73" s="17" t="s">
        <v>90</v>
      </c>
    </row>
    <row r="74" spans="1:8" x14ac:dyDescent="0.25">
      <c r="A74" s="17" t="s">
        <v>165</v>
      </c>
      <c r="B74" s="29" t="s">
        <v>26</v>
      </c>
      <c r="C74" s="29" t="s">
        <v>26</v>
      </c>
      <c r="D74" s="19" t="s">
        <v>9</v>
      </c>
      <c r="E74" s="72">
        <v>662.33</v>
      </c>
      <c r="F74" s="17">
        <v>3237</v>
      </c>
      <c r="G74" s="17" t="s">
        <v>90</v>
      </c>
    </row>
    <row r="75" spans="1:8" x14ac:dyDescent="0.25">
      <c r="A75" s="17" t="s">
        <v>166</v>
      </c>
      <c r="B75" s="29" t="s">
        <v>26</v>
      </c>
      <c r="C75" s="29" t="s">
        <v>26</v>
      </c>
      <c r="D75" s="19" t="s">
        <v>9</v>
      </c>
      <c r="E75" s="72">
        <v>1390.89</v>
      </c>
      <c r="F75" s="17">
        <v>3237</v>
      </c>
      <c r="G75" s="17" t="s">
        <v>90</v>
      </c>
    </row>
    <row r="76" spans="1:8" x14ac:dyDescent="0.25">
      <c r="A76" s="17" t="s">
        <v>167</v>
      </c>
      <c r="B76" s="29" t="s">
        <v>26</v>
      </c>
      <c r="C76" s="29" t="s">
        <v>26</v>
      </c>
      <c r="D76" s="19" t="s">
        <v>9</v>
      </c>
      <c r="E76" s="72">
        <v>278.39999999999998</v>
      </c>
      <c r="F76" s="17">
        <v>3237</v>
      </c>
      <c r="G76" s="17" t="s">
        <v>90</v>
      </c>
      <c r="H76" t="s">
        <v>44</v>
      </c>
    </row>
    <row r="77" spans="1:8" x14ac:dyDescent="0.25">
      <c r="A77" s="17" t="s">
        <v>168</v>
      </c>
      <c r="B77" s="29" t="s">
        <v>26</v>
      </c>
      <c r="C77" s="29" t="s">
        <v>26</v>
      </c>
      <c r="D77" s="19" t="s">
        <v>9</v>
      </c>
      <c r="E77" s="72">
        <f>714.63+476.42</f>
        <v>1191.05</v>
      </c>
      <c r="F77" s="17">
        <v>3237</v>
      </c>
      <c r="G77" s="17" t="s">
        <v>90</v>
      </c>
      <c r="H77" t="s">
        <v>44</v>
      </c>
    </row>
    <row r="78" spans="1:8" x14ac:dyDescent="0.25">
      <c r="A78" s="17" t="s">
        <v>169</v>
      </c>
      <c r="B78" s="29" t="s">
        <v>26</v>
      </c>
      <c r="C78" s="29" t="s">
        <v>26</v>
      </c>
      <c r="D78" s="19" t="s">
        <v>9</v>
      </c>
      <c r="E78" s="72">
        <v>79.47</v>
      </c>
      <c r="F78" s="17">
        <v>3237</v>
      </c>
      <c r="G78" s="17" t="s">
        <v>90</v>
      </c>
    </row>
    <row r="79" spans="1:8" x14ac:dyDescent="0.25">
      <c r="A79" s="17" t="s">
        <v>124</v>
      </c>
      <c r="B79" s="29">
        <v>79608058419</v>
      </c>
      <c r="C79" s="29" t="s">
        <v>31</v>
      </c>
      <c r="D79" s="19" t="s">
        <v>9</v>
      </c>
      <c r="E79" s="72">
        <v>625</v>
      </c>
      <c r="F79" s="17">
        <v>3237</v>
      </c>
      <c r="G79" s="17" t="s">
        <v>47</v>
      </c>
    </row>
    <row r="80" spans="1:8" x14ac:dyDescent="0.25">
      <c r="A80" s="17" t="s">
        <v>136</v>
      </c>
      <c r="B80" s="29" t="s">
        <v>26</v>
      </c>
      <c r="C80" s="29" t="s">
        <v>26</v>
      </c>
      <c r="D80" s="19" t="s">
        <v>9</v>
      </c>
      <c r="E80" s="72">
        <v>62.5</v>
      </c>
      <c r="F80" s="17">
        <v>3237</v>
      </c>
      <c r="G80" s="17" t="s">
        <v>47</v>
      </c>
    </row>
    <row r="81" spans="1:10" x14ac:dyDescent="0.25">
      <c r="A81" s="17" t="s">
        <v>119</v>
      </c>
      <c r="B81" s="29"/>
      <c r="C81" s="29"/>
      <c r="D81" s="19" t="s">
        <v>9</v>
      </c>
      <c r="E81" s="72">
        <v>472</v>
      </c>
      <c r="F81" s="17">
        <v>3237</v>
      </c>
      <c r="G81" s="17" t="s">
        <v>120</v>
      </c>
    </row>
    <row r="82" spans="1:10" x14ac:dyDescent="0.25">
      <c r="A82" s="97" t="s">
        <v>48</v>
      </c>
      <c r="B82" s="98"/>
      <c r="C82" s="98"/>
      <c r="D82" s="98"/>
      <c r="E82" s="39">
        <f>SUM(E62:E81)</f>
        <v>15919.599999999997</v>
      </c>
      <c r="F82" s="40"/>
      <c r="G82" s="40"/>
    </row>
    <row r="83" spans="1:10" x14ac:dyDescent="0.25">
      <c r="A83" s="17" t="s">
        <v>49</v>
      </c>
      <c r="B83" s="41">
        <v>82888704837</v>
      </c>
      <c r="C83" s="19" t="s">
        <v>12</v>
      </c>
      <c r="D83" s="19" t="s">
        <v>9</v>
      </c>
      <c r="E83" s="26">
        <v>104.54</v>
      </c>
      <c r="F83" s="17">
        <v>3238</v>
      </c>
      <c r="G83" s="17" t="s">
        <v>50</v>
      </c>
    </row>
    <row r="84" spans="1:10" x14ac:dyDescent="0.25">
      <c r="A84" s="17" t="s">
        <v>179</v>
      </c>
      <c r="B84" s="41" t="s">
        <v>26</v>
      </c>
      <c r="C84" s="19" t="s">
        <v>26</v>
      </c>
      <c r="D84" s="19" t="s">
        <v>9</v>
      </c>
      <c r="E84" s="72">
        <v>945</v>
      </c>
      <c r="F84" s="17">
        <v>3238</v>
      </c>
      <c r="G84" s="17" t="s">
        <v>50</v>
      </c>
    </row>
    <row r="85" spans="1:10" x14ac:dyDescent="0.25">
      <c r="A85" s="17" t="s">
        <v>139</v>
      </c>
      <c r="B85" s="41" t="s">
        <v>26</v>
      </c>
      <c r="C85" s="19" t="s">
        <v>26</v>
      </c>
      <c r="D85" s="19" t="s">
        <v>9</v>
      </c>
      <c r="E85" s="72">
        <v>14.6</v>
      </c>
      <c r="F85" s="17">
        <v>3238</v>
      </c>
      <c r="G85" s="17" t="s">
        <v>50</v>
      </c>
    </row>
    <row r="86" spans="1:10" x14ac:dyDescent="0.25">
      <c r="A86" s="17" t="s">
        <v>45</v>
      </c>
      <c r="B86" s="23">
        <v>91591564577</v>
      </c>
      <c r="C86" s="25" t="s">
        <v>10</v>
      </c>
      <c r="D86" s="19" t="s">
        <v>9</v>
      </c>
      <c r="E86" s="26">
        <v>130.65</v>
      </c>
      <c r="F86" s="17">
        <v>3238</v>
      </c>
      <c r="G86" s="17" t="s">
        <v>50</v>
      </c>
    </row>
    <row r="87" spans="1:10" x14ac:dyDescent="0.25">
      <c r="A87" s="97" t="s">
        <v>51</v>
      </c>
      <c r="B87" s="98"/>
      <c r="C87" s="98"/>
      <c r="D87" s="98"/>
      <c r="E87" s="39">
        <f>SUM(E83:E86)</f>
        <v>1194.79</v>
      </c>
      <c r="F87" s="40"/>
      <c r="G87" s="40"/>
      <c r="J87" t="s">
        <v>44</v>
      </c>
    </row>
    <row r="88" spans="1:10" x14ac:dyDescent="0.25">
      <c r="A88" s="75" t="s">
        <v>97</v>
      </c>
      <c r="B88" s="23">
        <v>76421785402</v>
      </c>
      <c r="C88" s="23" t="s">
        <v>98</v>
      </c>
      <c r="D88" s="19" t="s">
        <v>9</v>
      </c>
      <c r="E88" s="73">
        <v>440</v>
      </c>
      <c r="F88" s="17">
        <v>3239</v>
      </c>
      <c r="G88" s="17" t="s">
        <v>89</v>
      </c>
    </row>
    <row r="89" spans="1:10" x14ac:dyDescent="0.25">
      <c r="A89" s="75" t="s">
        <v>121</v>
      </c>
      <c r="B89" s="29" t="s">
        <v>26</v>
      </c>
      <c r="C89" s="29" t="s">
        <v>26</v>
      </c>
      <c r="D89" s="19" t="s">
        <v>9</v>
      </c>
      <c r="E89" s="73">
        <v>593.75</v>
      </c>
      <c r="F89" s="17">
        <v>3239</v>
      </c>
      <c r="G89" s="17" t="s">
        <v>116</v>
      </c>
    </row>
    <row r="90" spans="1:10" x14ac:dyDescent="0.25">
      <c r="A90" s="75" t="s">
        <v>127</v>
      </c>
      <c r="B90" s="29" t="s">
        <v>26</v>
      </c>
      <c r="C90" s="29" t="s">
        <v>26</v>
      </c>
      <c r="D90" s="19" t="s">
        <v>9</v>
      </c>
      <c r="E90" s="73">
        <v>37.5</v>
      </c>
      <c r="F90" s="17">
        <v>3239</v>
      </c>
      <c r="G90" s="17" t="s">
        <v>116</v>
      </c>
    </row>
    <row r="91" spans="1:10" x14ac:dyDescent="0.25">
      <c r="A91" s="23" t="s">
        <v>177</v>
      </c>
      <c r="B91" s="84" t="s">
        <v>26</v>
      </c>
      <c r="C91" s="25" t="s">
        <v>26</v>
      </c>
      <c r="D91" s="94" t="s">
        <v>9</v>
      </c>
      <c r="E91" s="73">
        <v>570</v>
      </c>
      <c r="F91" s="17">
        <v>3239</v>
      </c>
      <c r="G91" s="85" t="s">
        <v>134</v>
      </c>
    </row>
    <row r="92" spans="1:10" x14ac:dyDescent="0.25">
      <c r="A92" s="23" t="s">
        <v>157</v>
      </c>
      <c r="B92" s="132" t="s">
        <v>159</v>
      </c>
      <c r="C92" s="25" t="s">
        <v>158</v>
      </c>
      <c r="D92" s="94" t="s">
        <v>9</v>
      </c>
      <c r="E92" s="73">
        <v>12.45</v>
      </c>
      <c r="F92" s="17">
        <v>3239</v>
      </c>
      <c r="G92" s="17" t="s">
        <v>116</v>
      </c>
    </row>
    <row r="93" spans="1:10" x14ac:dyDescent="0.25">
      <c r="A93" s="23" t="s">
        <v>115</v>
      </c>
      <c r="B93" s="139" t="s">
        <v>178</v>
      </c>
      <c r="C93" s="23" t="s">
        <v>12</v>
      </c>
      <c r="D93" s="19" t="s">
        <v>9</v>
      </c>
      <c r="E93" s="124">
        <v>68.650000000000006</v>
      </c>
      <c r="F93" s="17">
        <v>3239</v>
      </c>
      <c r="G93" s="17" t="s">
        <v>116</v>
      </c>
    </row>
    <row r="94" spans="1:10" x14ac:dyDescent="0.25">
      <c r="A94" s="97" t="s">
        <v>83</v>
      </c>
      <c r="B94" s="98"/>
      <c r="C94" s="98"/>
      <c r="D94" s="98"/>
      <c r="E94" s="39">
        <f>SUM(E88:E93)</f>
        <v>1722.3500000000001</v>
      </c>
      <c r="F94" s="40"/>
      <c r="G94" s="40"/>
    </row>
    <row r="95" spans="1:10" x14ac:dyDescent="0.25">
      <c r="A95" s="110" t="s">
        <v>52</v>
      </c>
      <c r="B95" s="110"/>
      <c r="C95" s="110"/>
      <c r="D95" s="42"/>
      <c r="E95" s="43">
        <f>+E87+E82+E61+E57+E49+E44+E94+E47</f>
        <v>22756.599999999995</v>
      </c>
      <c r="F95" s="106"/>
      <c r="G95" s="107"/>
    </row>
    <row r="96" spans="1:10" x14ac:dyDescent="0.25">
      <c r="A96" s="23" t="s">
        <v>132</v>
      </c>
      <c r="B96" s="29" t="s">
        <v>26</v>
      </c>
      <c r="C96" s="29" t="s">
        <v>26</v>
      </c>
      <c r="D96" s="19" t="s">
        <v>9</v>
      </c>
      <c r="E96" s="72">
        <v>539.85</v>
      </c>
      <c r="F96" s="93">
        <v>3241</v>
      </c>
      <c r="G96" s="31" t="s">
        <v>133</v>
      </c>
    </row>
    <row r="97" spans="1:12" x14ac:dyDescent="0.25">
      <c r="A97" s="23" t="s">
        <v>160</v>
      </c>
      <c r="B97" s="29" t="s">
        <v>26</v>
      </c>
      <c r="C97" s="29" t="s">
        <v>26</v>
      </c>
      <c r="D97" s="19" t="s">
        <v>9</v>
      </c>
      <c r="E97" s="72">
        <v>51.2</v>
      </c>
      <c r="F97" s="93">
        <v>3241</v>
      </c>
      <c r="G97" s="31" t="s">
        <v>164</v>
      </c>
    </row>
    <row r="98" spans="1:12" x14ac:dyDescent="0.25">
      <c r="A98" s="23" t="s">
        <v>163</v>
      </c>
      <c r="B98" s="29" t="s">
        <v>26</v>
      </c>
      <c r="C98" s="29" t="s">
        <v>26</v>
      </c>
      <c r="D98" s="19" t="s">
        <v>9</v>
      </c>
      <c r="E98" s="26">
        <v>62.61</v>
      </c>
      <c r="F98" s="93">
        <v>3241</v>
      </c>
      <c r="G98" s="31" t="s">
        <v>164</v>
      </c>
    </row>
    <row r="99" spans="1:12" x14ac:dyDescent="0.25">
      <c r="A99" s="128"/>
      <c r="B99" s="129"/>
      <c r="C99" s="129"/>
      <c r="D99" s="130"/>
      <c r="E99" s="126">
        <f>SUM(E96:E98)</f>
        <v>653.66000000000008</v>
      </c>
      <c r="F99" s="125"/>
      <c r="G99" s="127"/>
    </row>
    <row r="100" spans="1:12" x14ac:dyDescent="0.25">
      <c r="A100" s="23" t="s">
        <v>142</v>
      </c>
      <c r="B100" s="138">
        <v>31635744688</v>
      </c>
      <c r="C100" s="25" t="s">
        <v>143</v>
      </c>
      <c r="D100" s="94" t="s">
        <v>9</v>
      </c>
      <c r="E100" s="73">
        <v>62.9</v>
      </c>
      <c r="F100" s="17">
        <v>3293</v>
      </c>
      <c r="G100" s="85" t="s">
        <v>93</v>
      </c>
      <c r="J100" t="s">
        <v>44</v>
      </c>
    </row>
    <row r="101" spans="1:12" x14ac:dyDescent="0.25">
      <c r="A101" s="117" t="s">
        <v>54</v>
      </c>
      <c r="B101" s="117"/>
      <c r="C101" s="117"/>
      <c r="D101" s="91"/>
      <c r="E101" s="92">
        <f>SUM(E100:E100)</f>
        <v>62.9</v>
      </c>
      <c r="F101" s="117"/>
      <c r="G101" s="117"/>
    </row>
    <row r="102" spans="1:12" x14ac:dyDescent="0.25">
      <c r="A102" s="17" t="s">
        <v>55</v>
      </c>
      <c r="B102" s="137">
        <v>52508873833</v>
      </c>
      <c r="C102" s="24" t="s">
        <v>56</v>
      </c>
      <c r="D102" s="19" t="s">
        <v>9</v>
      </c>
      <c r="E102" s="44">
        <v>161.05000000000001</v>
      </c>
      <c r="F102" s="27">
        <v>3431</v>
      </c>
      <c r="G102" s="27" t="s">
        <v>57</v>
      </c>
      <c r="K102" t="s">
        <v>44</v>
      </c>
    </row>
    <row r="103" spans="1:12" x14ac:dyDescent="0.25">
      <c r="A103" s="97" t="s">
        <v>58</v>
      </c>
      <c r="B103" s="98"/>
      <c r="C103" s="98"/>
      <c r="D103" s="38"/>
      <c r="E103" s="39">
        <f>SUM(E102:E102)</f>
        <v>161.05000000000001</v>
      </c>
      <c r="F103" s="97"/>
      <c r="G103" s="99"/>
      <c r="L103" t="s">
        <v>44</v>
      </c>
    </row>
    <row r="104" spans="1:12" x14ac:dyDescent="0.25">
      <c r="A104" s="118" t="s">
        <v>59</v>
      </c>
      <c r="B104" s="118"/>
      <c r="C104" s="118"/>
      <c r="D104" s="46"/>
      <c r="E104" s="47">
        <f>E95+E101+E37+E103+E12+E99</f>
        <v>31601.279999999995</v>
      </c>
      <c r="F104" s="48"/>
      <c r="G104" s="48"/>
    </row>
    <row r="105" spans="1:12" x14ac:dyDescent="0.25">
      <c r="A105" s="27" t="s">
        <v>117</v>
      </c>
      <c r="B105" s="77" t="s">
        <v>175</v>
      </c>
      <c r="C105" s="25" t="s">
        <v>10</v>
      </c>
      <c r="D105" s="19" t="s">
        <v>9</v>
      </c>
      <c r="E105" s="27">
        <v>130.75</v>
      </c>
      <c r="F105" s="27">
        <v>4241</v>
      </c>
      <c r="G105" s="27" t="s">
        <v>118</v>
      </c>
    </row>
    <row r="106" spans="1:12" x14ac:dyDescent="0.25">
      <c r="A106" s="27" t="s">
        <v>125</v>
      </c>
      <c r="B106" s="77" t="s">
        <v>176</v>
      </c>
      <c r="C106" s="25" t="s">
        <v>10</v>
      </c>
      <c r="D106" s="19" t="s">
        <v>9</v>
      </c>
      <c r="E106" s="27">
        <v>22.5</v>
      </c>
      <c r="F106" s="27">
        <v>4241</v>
      </c>
      <c r="G106" s="27" t="s">
        <v>118</v>
      </c>
    </row>
    <row r="107" spans="1:12" x14ac:dyDescent="0.25">
      <c r="A107" s="27" t="s">
        <v>129</v>
      </c>
      <c r="B107" s="27">
        <v>80627693538</v>
      </c>
      <c r="C107" s="25" t="s">
        <v>10</v>
      </c>
      <c r="D107" s="19" t="s">
        <v>9</v>
      </c>
      <c r="E107" s="27">
        <v>305.97000000000003</v>
      </c>
      <c r="F107" s="27">
        <v>4241</v>
      </c>
      <c r="G107" s="27" t="s">
        <v>118</v>
      </c>
    </row>
    <row r="108" spans="1:12" x14ac:dyDescent="0.25">
      <c r="A108" s="133" t="s">
        <v>170</v>
      </c>
      <c r="B108" s="133"/>
      <c r="C108" s="133"/>
      <c r="D108" s="133"/>
      <c r="E108" s="134">
        <f>SUM(E105:E107)</f>
        <v>459.22</v>
      </c>
      <c r="F108" s="135"/>
      <c r="G108" s="136"/>
    </row>
    <row r="109" spans="1:12" x14ac:dyDescent="0.25">
      <c r="A109" t="s">
        <v>60</v>
      </c>
      <c r="B109" s="49"/>
      <c r="C109" s="50"/>
      <c r="D109" s="50"/>
    </row>
    <row r="110" spans="1:12" x14ac:dyDescent="0.25">
      <c r="A110" t="s">
        <v>61</v>
      </c>
      <c r="B110" s="49"/>
      <c r="C110" s="50"/>
      <c r="D110" s="50"/>
    </row>
    <row r="111" spans="1:12" x14ac:dyDescent="0.25">
      <c r="A111" t="s">
        <v>62</v>
      </c>
      <c r="B111" s="49"/>
      <c r="C111" s="50"/>
      <c r="D111" s="50"/>
    </row>
    <row r="112" spans="1:12" x14ac:dyDescent="0.25">
      <c r="B112" s="49"/>
      <c r="C112" s="50"/>
      <c r="D112" s="50"/>
      <c r="I112" t="s">
        <v>44</v>
      </c>
    </row>
    <row r="113" spans="1:7" x14ac:dyDescent="0.25">
      <c r="A113" s="119" t="s">
        <v>151</v>
      </c>
      <c r="B113" s="119"/>
      <c r="C113" s="119"/>
      <c r="D113" s="119"/>
      <c r="E113" s="119"/>
    </row>
    <row r="114" spans="1:7" x14ac:dyDescent="0.25">
      <c r="B114" s="49"/>
      <c r="C114" s="50"/>
      <c r="D114" s="50"/>
    </row>
    <row r="115" spans="1:7" x14ac:dyDescent="0.25">
      <c r="A115" s="27" t="s">
        <v>63</v>
      </c>
      <c r="B115" s="120" t="s">
        <v>64</v>
      </c>
      <c r="C115" s="120"/>
      <c r="D115" s="120"/>
      <c r="E115" s="120"/>
    </row>
    <row r="116" spans="1:7" x14ac:dyDescent="0.25">
      <c r="A116" s="111">
        <f>170.88+11.42+9.66+891.24+113.91+261860.94</f>
        <v>263058.05</v>
      </c>
      <c r="B116" s="113" t="s">
        <v>65</v>
      </c>
      <c r="C116" s="113"/>
      <c r="D116" s="113"/>
      <c r="E116" s="113"/>
    </row>
    <row r="117" spans="1:7" x14ac:dyDescent="0.25">
      <c r="A117" s="112"/>
      <c r="B117" s="113"/>
      <c r="C117" s="113"/>
      <c r="D117" s="113"/>
      <c r="E117" s="113"/>
    </row>
    <row r="118" spans="1:7" x14ac:dyDescent="0.25">
      <c r="A118" s="51">
        <f>1389.7+37839.18</f>
        <v>39228.879999999997</v>
      </c>
      <c r="B118" s="114" t="s">
        <v>66</v>
      </c>
      <c r="C118" s="115"/>
      <c r="D118" s="115"/>
      <c r="E118" s="116"/>
      <c r="G118" t="s">
        <v>44</v>
      </c>
    </row>
    <row r="119" spans="1:7" x14ac:dyDescent="0.25">
      <c r="A119" s="26">
        <f>28.2+9.43+147.05+18.8+43207.08</f>
        <v>43410.560000000005</v>
      </c>
      <c r="B119" s="114" t="s">
        <v>67</v>
      </c>
      <c r="C119" s="115"/>
      <c r="D119" s="115"/>
      <c r="E119" s="116"/>
    </row>
    <row r="120" spans="1:7" x14ac:dyDescent="0.25">
      <c r="A120" s="26">
        <f>4694.08+8627.38</f>
        <v>13321.46</v>
      </c>
      <c r="B120" s="114" t="s">
        <v>68</v>
      </c>
      <c r="C120" s="115"/>
      <c r="D120" s="115"/>
      <c r="E120" s="116"/>
    </row>
    <row r="121" spans="1:7" x14ac:dyDescent="0.25">
      <c r="A121" s="51">
        <f>65+1174.03</f>
        <v>1239.03</v>
      </c>
      <c r="B121" s="114" t="s">
        <v>69</v>
      </c>
      <c r="C121" s="115"/>
      <c r="D121" s="115"/>
      <c r="E121" s="116"/>
    </row>
    <row r="122" spans="1:7" x14ac:dyDescent="0.25">
      <c r="A122" s="26">
        <v>4604</v>
      </c>
      <c r="B122" s="114" t="s">
        <v>70</v>
      </c>
      <c r="C122" s="115"/>
      <c r="D122" s="115"/>
      <c r="E122" s="116"/>
    </row>
    <row r="123" spans="1:7" x14ac:dyDescent="0.25">
      <c r="A123" s="26">
        <f>327.14</f>
        <v>327.14</v>
      </c>
      <c r="B123" s="53" t="s">
        <v>79</v>
      </c>
      <c r="C123" s="36"/>
      <c r="D123" s="36"/>
      <c r="E123" s="54"/>
    </row>
    <row r="124" spans="1:7" x14ac:dyDescent="0.25">
      <c r="A124" s="26">
        <v>0</v>
      </c>
      <c r="B124" s="53" t="s">
        <v>85</v>
      </c>
      <c r="C124" s="52"/>
      <c r="D124" s="52"/>
      <c r="E124" s="54"/>
    </row>
    <row r="125" spans="1:7" x14ac:dyDescent="0.25">
      <c r="A125" s="55">
        <v>672</v>
      </c>
      <c r="B125" s="121" t="s">
        <v>71</v>
      </c>
      <c r="C125" s="122"/>
      <c r="D125" s="122"/>
      <c r="E125" s="123"/>
    </row>
    <row r="126" spans="1:7" x14ac:dyDescent="0.25">
      <c r="A126" s="56">
        <f>SUM(A116:A125)</f>
        <v>365861.12000000005</v>
      </c>
      <c r="B126" s="49"/>
      <c r="C126" s="50"/>
      <c r="D126" s="50"/>
    </row>
    <row r="127" spans="1:7" x14ac:dyDescent="0.25">
      <c r="A127" s="57"/>
      <c r="B127" s="49"/>
      <c r="C127" s="50"/>
      <c r="D127" s="50"/>
    </row>
    <row r="128" spans="1:7" x14ac:dyDescent="0.25">
      <c r="A128" s="58" t="s">
        <v>72</v>
      </c>
      <c r="B128" s="45">
        <f>A126+E104</f>
        <v>397462.4</v>
      </c>
      <c r="C128" s="59"/>
      <c r="D128" s="59"/>
      <c r="E128" s="60"/>
    </row>
    <row r="137" spans="13:13" x14ac:dyDescent="0.25">
      <c r="M137" s="3"/>
    </row>
    <row r="138" spans="13:13" x14ac:dyDescent="0.25">
      <c r="M138" s="3"/>
    </row>
    <row r="139" spans="13:13" x14ac:dyDescent="0.25">
      <c r="M139" s="3"/>
    </row>
    <row r="140" spans="13:13" x14ac:dyDescent="0.25">
      <c r="M140" s="3"/>
    </row>
    <row r="141" spans="13:13" x14ac:dyDescent="0.25">
      <c r="M141" s="3"/>
    </row>
    <row r="142" spans="13:13" x14ac:dyDescent="0.25">
      <c r="M142" s="3"/>
    </row>
    <row r="143" spans="13:13" x14ac:dyDescent="0.25">
      <c r="M143" s="3"/>
    </row>
    <row r="144" spans="13:13" x14ac:dyDescent="0.25">
      <c r="M144" s="3"/>
    </row>
    <row r="145" spans="13:13" x14ac:dyDescent="0.25">
      <c r="M145" s="3"/>
    </row>
    <row r="146" spans="13:13" x14ac:dyDescent="0.25">
      <c r="M146" s="3"/>
    </row>
    <row r="147" spans="13:13" x14ac:dyDescent="0.25">
      <c r="M147" s="3"/>
    </row>
    <row r="148" spans="13:13" x14ac:dyDescent="0.25">
      <c r="M148" s="3"/>
    </row>
  </sheetData>
  <mergeCells count="42">
    <mergeCell ref="A99:D99"/>
    <mergeCell ref="A108:D108"/>
    <mergeCell ref="F108:G108"/>
    <mergeCell ref="B119:E119"/>
    <mergeCell ref="B120:E120"/>
    <mergeCell ref="B121:E121"/>
    <mergeCell ref="B122:E122"/>
    <mergeCell ref="B125:E125"/>
    <mergeCell ref="A116:A117"/>
    <mergeCell ref="B116:E117"/>
    <mergeCell ref="B118:E118"/>
    <mergeCell ref="A101:C101"/>
    <mergeCell ref="F101:G101"/>
    <mergeCell ref="A103:C103"/>
    <mergeCell ref="F103:G103"/>
    <mergeCell ref="A104:C104"/>
    <mergeCell ref="A113:E113"/>
    <mergeCell ref="B115:E115"/>
    <mergeCell ref="F95:G95"/>
    <mergeCell ref="A36:D36"/>
    <mergeCell ref="A37:C37"/>
    <mergeCell ref="A44:D44"/>
    <mergeCell ref="F44:G44"/>
    <mergeCell ref="F49:G49"/>
    <mergeCell ref="F47:G47"/>
    <mergeCell ref="A82:D82"/>
    <mergeCell ref="A95:C95"/>
    <mergeCell ref="A57:D57"/>
    <mergeCell ref="A61:D61"/>
    <mergeCell ref="A47:D47"/>
    <mergeCell ref="A49:D49"/>
    <mergeCell ref="A87:D87"/>
    <mergeCell ref="F32:G32"/>
    <mergeCell ref="F19:G19"/>
    <mergeCell ref="A12:D12"/>
    <mergeCell ref="F24:G24"/>
    <mergeCell ref="F26:G26"/>
    <mergeCell ref="A94:D94"/>
    <mergeCell ref="A19:D19"/>
    <mergeCell ref="A24:D24"/>
    <mergeCell ref="A26:D26"/>
    <mergeCell ref="A32:D32"/>
  </mergeCells>
  <pageMargins left="0.7" right="0.7" top="0.75" bottom="0.75" header="0.3" footer="0.3"/>
  <pageSetup orientation="portrait" r:id="rId1"/>
  <ignoredErrors>
    <ignoredError sqref="B13 B105:B1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2025-01-15T13:18:19Z</dcterms:modified>
</cp:coreProperties>
</file>