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old\Jelena\JAVNA OBJAVA TROŠENJA NOVCA\objavljeno\2025\"/>
    </mc:Choice>
  </mc:AlternateContent>
  <bookViews>
    <workbookView xWindow="0" yWindow="0" windowWidth="28800" windowHeight="1141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0" i="1" l="1"/>
  <c r="A108" i="1"/>
  <c r="A111" i="1"/>
  <c r="E20" i="1"/>
  <c r="A113" i="1"/>
  <c r="E25" i="1"/>
  <c r="E87" i="1"/>
  <c r="E38" i="1"/>
  <c r="A115" i="1"/>
  <c r="E68" i="1"/>
  <c r="E75" i="1" s="1"/>
  <c r="E97" i="1" l="1"/>
  <c r="E27" i="1"/>
  <c r="E30" i="1"/>
  <c r="E92" i="1"/>
  <c r="E21" i="1"/>
  <c r="A114" i="1"/>
  <c r="E12" i="1"/>
  <c r="E13" i="1" s="1"/>
  <c r="E51" i="1" l="1"/>
  <c r="E17" i="1"/>
  <c r="E39" i="1" l="1"/>
  <c r="E79" i="1"/>
  <c r="E55" i="1"/>
  <c r="E43" i="1"/>
  <c r="A118" i="1" l="1"/>
  <c r="E23" i="1"/>
  <c r="E31" i="1" s="1"/>
  <c r="E99" i="1" l="1"/>
  <c r="E41" i="1" l="1"/>
  <c r="E88" i="1" s="1"/>
  <c r="E100" i="1" s="1"/>
  <c r="B120" i="1" l="1"/>
</calcChain>
</file>

<file path=xl/sharedStrings.xml><?xml version="1.0" encoding="utf-8"?>
<sst xmlns="http://schemas.openxmlformats.org/spreadsheetml/2006/main" count="382" uniqueCount="166">
  <si>
    <t>Glazbena škola Josipa Hatzea_x000D_
Trg Hrvatske bratske zajednice 3_x000D_
Split_x000D_
Tel: +385(21)480049   Fax: +385(21)480080_x000D_
OIB: 89701365702_x000D_
Mail: jhatze2@gmail.com_x000D_
IBAN: HR5924070001100581943</t>
  </si>
  <si>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</si>
  <si>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</si>
  <si>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</si>
  <si>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</si>
  <si>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Naziv platitelja</t>
  </si>
  <si>
    <t>Iznos</t>
  </si>
  <si>
    <t>KONTO</t>
  </si>
  <si>
    <t>Vrsta Rashoda / Izdataka</t>
  </si>
  <si>
    <t>Glazbena škola Josipa Hatzea</t>
  </si>
  <si>
    <t>Zagreb</t>
  </si>
  <si>
    <t>Tommy</t>
  </si>
  <si>
    <t>Split</t>
  </si>
  <si>
    <t>UREDSKI MATERIJAL I OSTALI MATERIJALNI RASHODI</t>
  </si>
  <si>
    <t>HEP ELEKTRA D.O.O.</t>
  </si>
  <si>
    <t>Električna energija</t>
  </si>
  <si>
    <t>ELEKTRIČNA ENERGIJA</t>
  </si>
  <si>
    <t>Materijali i dijelovi za tek. održavanje građ. objekata</t>
  </si>
  <si>
    <t>MATERIJALI ZA TEKUĆE I INVESTICIJSKO ODRŽAVANJE</t>
  </si>
  <si>
    <t>RASHODI ZA MATERIJAL</t>
  </si>
  <si>
    <t>HT D.D.</t>
  </si>
  <si>
    <t>Usluga telefona i interneta</t>
  </si>
  <si>
    <t>Fina</t>
  </si>
  <si>
    <t>-</t>
  </si>
  <si>
    <t>USLUGE INTERNETA TELEFONA I POŠTE</t>
  </si>
  <si>
    <t>HRT</t>
  </si>
  <si>
    <t>usluge promidžbe i informiranja</t>
  </si>
  <si>
    <t>USLUGE PROMIDŽBE I INFORMIRANJA</t>
  </si>
  <si>
    <t>Trogir</t>
  </si>
  <si>
    <t>Iznošenje i odvoz smeća</t>
  </si>
  <si>
    <t>Čistoća d.o.o.</t>
  </si>
  <si>
    <t>Vodovod I kanalizacija d.o.o.</t>
  </si>
  <si>
    <t>Opskrba vodom</t>
  </si>
  <si>
    <t>Grad Split</t>
  </si>
  <si>
    <t>Komunalne usluga</t>
  </si>
  <si>
    <t>Zeleno i modro d.o.o.</t>
  </si>
  <si>
    <t>Kaštel Sućurac</t>
  </si>
  <si>
    <t>KOMUNALNE USLUGE</t>
  </si>
  <si>
    <t>zakupnina prostora</t>
  </si>
  <si>
    <t>Grad Trogir</t>
  </si>
  <si>
    <t>Odvjetničko društvo Matulić, Bilić I Vrsalović</t>
  </si>
  <si>
    <t xml:space="preserve"> </t>
  </si>
  <si>
    <t>In rebus d.o.o.</t>
  </si>
  <si>
    <t>ZAKUPNINE I NAJAMNINE</t>
  </si>
  <si>
    <t>Ostale intelektualne usluge</t>
  </si>
  <si>
    <t>INTELEKTUALNE I OSOBNE USLUGE</t>
  </si>
  <si>
    <t>AP SPLIT</t>
  </si>
  <si>
    <t>Računalne usluge</t>
  </si>
  <si>
    <t>RAČUNALNE USLUGE</t>
  </si>
  <si>
    <t>RASHODI ZA USLUGE</t>
  </si>
  <si>
    <t>ZOOM</t>
  </si>
  <si>
    <t>OSTALI NESPOMENUTI RASHODI POSLOVANJA</t>
  </si>
  <si>
    <t>OTP BANKA D.D.</t>
  </si>
  <si>
    <t>Zadar</t>
  </si>
  <si>
    <t>Usluge banaka</t>
  </si>
  <si>
    <t>RASHODI BANAKA</t>
  </si>
  <si>
    <t>UKUPNO</t>
  </si>
  <si>
    <t>Naziv isplatitelja: Glazbena škola Josipa Hatzea</t>
  </si>
  <si>
    <t>Adresa: Trg Hrvatske bratske zajednice 3, 21000 Split</t>
  </si>
  <si>
    <t>OIB: 89701365702</t>
  </si>
  <si>
    <t xml:space="preserve">Način objave isplaćenog iznosa </t>
  </si>
  <si>
    <t>Vrsta rashoda i izdataka</t>
  </si>
  <si>
    <t>3111- bruto plaća za redovan rad (ukupni iznos bez bolovanja na teret HZZO)</t>
  </si>
  <si>
    <t>3121- ostali rashodi za zaposlene ( bruto iznos)</t>
  </si>
  <si>
    <t>3132- doprinos na bruto</t>
  </si>
  <si>
    <t>32121- naknada za prijevoz s posla i na posao</t>
  </si>
  <si>
    <t>3212- službeni put</t>
  </si>
  <si>
    <t>32352-zakupnine i najam objekata</t>
  </si>
  <si>
    <t>32955- novčana naknada za poslodavca zbog nezapošljavanj osoba s invaliditetom</t>
  </si>
  <si>
    <t>Ukupno utrošeno sredstava</t>
  </si>
  <si>
    <t>USLUGE TEKUĆEG ODRŽAVANJA</t>
  </si>
  <si>
    <t>Usluga tekućeg održavanja</t>
  </si>
  <si>
    <t xml:space="preserve">AP-SPLIT </t>
  </si>
  <si>
    <t>Usluge prijevoza</t>
  </si>
  <si>
    <t>3241- naknade osobama izvan radnog odnosa</t>
  </si>
  <si>
    <t>Bendić papir d.o.o.</t>
  </si>
  <si>
    <t>Uredski materijal</t>
  </si>
  <si>
    <t>GRAFIČKE USLUGE</t>
  </si>
  <si>
    <t>3291- naknade članovima vijeća</t>
  </si>
  <si>
    <t>intelektualne i osobne usluge ( ugovor o djelu, bruto iznos s doprinosima na bruto</t>
  </si>
  <si>
    <t>38644175459</t>
  </si>
  <si>
    <t>Reprezentacija</t>
  </si>
  <si>
    <t>Odanost d.o.o.</t>
  </si>
  <si>
    <t>A4</t>
  </si>
  <si>
    <t>Kaštel Gomilica</t>
  </si>
  <si>
    <t>Petra er Pinea j.d.o.o.</t>
  </si>
  <si>
    <t>Stari Grad</t>
  </si>
  <si>
    <t>Upravitelj d.o.o.</t>
  </si>
  <si>
    <t>Elektrotehnička škola split</t>
  </si>
  <si>
    <t>MATERIJALI I SIROVINE</t>
  </si>
  <si>
    <t>ANKICA RADALJ</t>
  </si>
  <si>
    <t>69990662180</t>
  </si>
  <si>
    <t>A442 vl. Davor Jelavić Šako</t>
  </si>
  <si>
    <t>Grafičke usluge</t>
  </si>
  <si>
    <t>Studentski centar Split d.o.o.</t>
  </si>
  <si>
    <t>Studio 9 vl. Dragan Radoš</t>
  </si>
  <si>
    <t>Obrt Antonela vl.</t>
  </si>
  <si>
    <t>Naknada troškova smještaja vanjskim suradnicima</t>
  </si>
  <si>
    <t>Usluge čišćenja</t>
  </si>
  <si>
    <t>GOOGLE COMMERCE LTD</t>
  </si>
  <si>
    <t>HP D.D.</t>
  </si>
  <si>
    <t>Usluga pošte</t>
  </si>
  <si>
    <t>Naknada troškova prijevoza vanjskim suradnicima (bruto iznos)</t>
  </si>
  <si>
    <t>68943537413</t>
  </si>
  <si>
    <t>Isplata Sredstava Za Razdoblje: 01.02.2025 Do 28.02.2025</t>
  </si>
  <si>
    <t>INFORMACIJA O TROŠENJU SREDSTAVA ZA VELJAČA 2025. GODINE</t>
  </si>
  <si>
    <t>Trogir holding d.o.o.</t>
  </si>
  <si>
    <t>HDGPP</t>
  </si>
  <si>
    <t>Članarine</t>
  </si>
  <si>
    <t>Službena putovanja</t>
  </si>
  <si>
    <t>Glazbena udruga Opus Sonus</t>
  </si>
  <si>
    <t>Ostale nespomenute usluge</t>
  </si>
  <si>
    <t>Andabaka d.o.o.</t>
  </si>
  <si>
    <t>Sitni inventar</t>
  </si>
  <si>
    <t>Glazbena škola Varaždin</t>
  </si>
  <si>
    <t>Starboard d.o.o.</t>
  </si>
  <si>
    <t>Umjetnička org. plesna radionica Ilijane Lončar</t>
  </si>
  <si>
    <t>Obzor putovanje d.o.o.</t>
  </si>
  <si>
    <t>Primus d.o.o.</t>
  </si>
  <si>
    <t>Flarent d.o.o.</t>
  </si>
  <si>
    <t>YMTE</t>
  </si>
  <si>
    <t>SITNI INVENTAR</t>
  </si>
  <si>
    <t>NAKNADA TROŠKOVA ZAPOSLENIMA</t>
  </si>
  <si>
    <t>BRNADA NIKOLA</t>
  </si>
  <si>
    <t>BANDIĆ SUNČICA</t>
  </si>
  <si>
    <t>BILAN KORANA</t>
  </si>
  <si>
    <t>BET STEFANO</t>
  </si>
  <si>
    <t>DINONI MONIKA</t>
  </si>
  <si>
    <t>DRONGOVSKIJ NIKOLA</t>
  </si>
  <si>
    <t>OREB IVANA</t>
  </si>
  <si>
    <t>KAVAZOVIĆ ERVIN</t>
  </si>
  <si>
    <t>LOVREKOVIĆ LUKA</t>
  </si>
  <si>
    <t>GRUBIŠIĆ LORIS</t>
  </si>
  <si>
    <t>KOS DARIO</t>
  </si>
  <si>
    <t>JADROLINIJA</t>
  </si>
  <si>
    <t>Rijeka</t>
  </si>
  <si>
    <t>Ostale usluge prijevoza</t>
  </si>
  <si>
    <t>Građa-prodajni centti d.o.o.</t>
  </si>
  <si>
    <t>Solin</t>
  </si>
  <si>
    <t>Narodne novine</t>
  </si>
  <si>
    <t>64546066176</t>
  </si>
  <si>
    <t>Minijatura vl. Vesna Pastuović</t>
  </si>
  <si>
    <t>Bauhaus-Zagreb k.d.</t>
  </si>
  <si>
    <t>Dobri vl. Ante Barić</t>
  </si>
  <si>
    <t>BOŠNJAK VANA</t>
  </si>
  <si>
    <t>FISTONIĆ JASNA</t>
  </si>
  <si>
    <t>PUHARIĆ TANJA</t>
  </si>
  <si>
    <t>STUPALO PETRA</t>
  </si>
  <si>
    <t>TOPIĆ KOPECZKY EDITA</t>
  </si>
  <si>
    <t>VUČIĆ LUKŠA</t>
  </si>
  <si>
    <t>60174672203</t>
  </si>
  <si>
    <t>85350391741</t>
  </si>
  <si>
    <t>16421430886</t>
  </si>
  <si>
    <t>Požega</t>
  </si>
  <si>
    <t>Dubrovnik</t>
  </si>
  <si>
    <t>Dubrovnik Sun d.o.o.</t>
  </si>
  <si>
    <t>Galija d.o.o.</t>
  </si>
  <si>
    <t>03763221335</t>
  </si>
  <si>
    <t>Ikea Hrvatska d.o.o.</t>
  </si>
  <si>
    <t>Sop</t>
  </si>
  <si>
    <t>A1 d.o.o.</t>
  </si>
  <si>
    <t>09746817380</t>
  </si>
  <si>
    <t>Dugo Selo</t>
  </si>
  <si>
    <t>Varaždin</t>
  </si>
  <si>
    <t>Eurodom trgovina d.o.o.</t>
  </si>
  <si>
    <t>Telegram roda vl.  Robert Delivuk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</si>
</sst>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0.00_ ;\-#,##0.00\ 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8"/>
      <color rgb="FF4D5156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>
      <alignment horizontal="left" vertical="top" wrapText="1"/>
    </xf>
    <xf numFmtId="49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 applyAlignment="1">
      <alignment horizontal="left"/>
    </xf>
    <xf numFmtId="164" fontId="2" fillId="2" borderId="0" xfId="0" applyNumberFormat="1" applyFont="1" applyFill="1"/>
    <xf numFmtId="0" fontId="2" fillId="2" borderId="0" xfId="0" applyFont="1" applyFill="1"/>
    <xf numFmtId="0" fontId="1" fillId="0" borderId="0" xfId="0" applyFont="1"/>
    <xf numFmtId="0" fontId="3" fillId="0" borderId="0" xfId="0" applyFont="1"/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3" xfId="0" applyFill="1" applyBorder="1"/>
    <xf numFmtId="0" fontId="0" fillId="0" borderId="3" xfId="0" applyBorder="1" applyAlignment="1">
      <alignment horizontal="left" vertical="center"/>
    </xf>
    <xf numFmtId="4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3" xfId="0" applyFill="1" applyBorder="1" applyAlignment="1">
      <alignment horizontal="left"/>
    </xf>
    <xf numFmtId="0" fontId="0" fillId="0" borderId="3" xfId="0" applyBorder="1" applyAlignment="1">
      <alignment horizontal="left"/>
    </xf>
    <xf numFmtId="4" fontId="0" fillId="0" borderId="3" xfId="0" applyNumberFormat="1" applyFill="1" applyBorder="1"/>
    <xf numFmtId="0" fontId="0" fillId="0" borderId="3" xfId="0" applyBorder="1"/>
    <xf numFmtId="4" fontId="0" fillId="4" borderId="3" xfId="0" applyNumberFormat="1" applyFill="1" applyBorder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/>
    <xf numFmtId="0" fontId="0" fillId="0" borderId="4" xfId="0" applyFill="1" applyBorder="1" applyAlignment="1">
      <alignment horizontal="left"/>
    </xf>
    <xf numFmtId="0" fontId="0" fillId="4" borderId="3" xfId="0" applyFill="1" applyBorder="1" applyAlignment="1">
      <alignment wrapText="1"/>
    </xf>
    <xf numFmtId="0" fontId="0" fillId="0" borderId="6" xfId="0" applyBorder="1" applyAlignment="1">
      <alignment horizontal="left"/>
    </xf>
    <xf numFmtId="0" fontId="0" fillId="4" borderId="6" xfId="0" applyFill="1" applyBorder="1" applyAlignment="1">
      <alignment horizontal="center"/>
    </xf>
    <xf numFmtId="4" fontId="0" fillId="4" borderId="4" xfId="0" applyNumberFormat="1" applyFill="1" applyBorder="1" applyAlignment="1"/>
    <xf numFmtId="0" fontId="0" fillId="4" borderId="3" xfId="0" applyFill="1" applyBorder="1"/>
    <xf numFmtId="0" fontId="8" fillId="0" borderId="3" xfId="0" applyFont="1" applyBorder="1" applyAlignment="1">
      <alignment horizontal="left"/>
    </xf>
    <xf numFmtId="0" fontId="0" fillId="5" borderId="3" xfId="0" applyFill="1" applyBorder="1" applyAlignment="1">
      <alignment horizontal="center"/>
    </xf>
    <xf numFmtId="4" fontId="0" fillId="5" borderId="3" xfId="0" applyNumberFormat="1" applyFill="1" applyBorder="1"/>
    <xf numFmtId="2" fontId="0" fillId="0" borderId="3" xfId="0" applyNumberFormat="1" applyFill="1" applyBorder="1"/>
    <xf numFmtId="4" fontId="0" fillId="4" borderId="3" xfId="0" applyNumberFormat="1" applyFill="1" applyBorder="1" applyAlignment="1"/>
    <xf numFmtId="0" fontId="0" fillId="6" borderId="0" xfId="0" applyFill="1" applyBorder="1" applyAlignment="1">
      <alignment horizontal="center"/>
    </xf>
    <xf numFmtId="4" fontId="0" fillId="6" borderId="0" xfId="0" applyNumberFormat="1" applyFill="1"/>
    <xf numFmtId="0" fontId="0" fillId="6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4" fontId="0" fillId="0" borderId="3" xfId="0" applyNumberFormat="1" applyFill="1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4" fontId="0" fillId="0" borderId="3" xfId="0" applyNumberFormat="1" applyFill="1" applyBorder="1" applyAlignment="1">
      <alignment vertical="center"/>
    </xf>
    <xf numFmtId="4" fontId="0" fillId="0" borderId="0" xfId="0" applyNumberFormat="1" applyFill="1" applyBorder="1"/>
    <xf numFmtId="4" fontId="0" fillId="0" borderId="0" xfId="0" applyNumberFormat="1"/>
    <xf numFmtId="0" fontId="0" fillId="4" borderId="3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165" fontId="6" fillId="0" borderId="3" xfId="0" applyNumberFormat="1" applyFont="1" applyFill="1" applyBorder="1" applyAlignment="1"/>
    <xf numFmtId="0" fontId="6" fillId="0" borderId="3" xfId="0" applyFont="1" applyFill="1" applyBorder="1" applyAlignment="1">
      <alignment horizontal="right" vertical="center"/>
    </xf>
    <xf numFmtId="0" fontId="0" fillId="0" borderId="3" xfId="0" applyFill="1" applyBorder="1" applyAlignment="1">
      <alignment horizontal="right"/>
    </xf>
    <xf numFmtId="4" fontId="0" fillId="0" borderId="4" xfId="0" applyNumberFormat="1" applyFill="1" applyBorder="1"/>
    <xf numFmtId="4" fontId="0" fillId="0" borderId="4" xfId="0" applyNumberFormat="1" applyFill="1" applyBorder="1" applyAlignment="1"/>
    <xf numFmtId="49" fontId="6" fillId="0" borderId="3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/>
    </xf>
    <xf numFmtId="165" fontId="6" fillId="0" borderId="3" xfId="0" applyNumberFormat="1" applyFont="1" applyFill="1" applyBorder="1" applyAlignment="1">
      <alignment horizontal="right" vertical="center"/>
    </xf>
    <xf numFmtId="49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6" fillId="0" borderId="3" xfId="0" applyFont="1" applyBorder="1" applyAlignment="1">
      <alignment horizontal="right"/>
    </xf>
    <xf numFmtId="0" fontId="0" fillId="0" borderId="4" xfId="0" applyFill="1" applyBorder="1"/>
    <xf numFmtId="0" fontId="9" fillId="0" borderId="5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center"/>
    </xf>
    <xf numFmtId="4" fontId="10" fillId="5" borderId="6" xfId="0" applyNumberFormat="1" applyFont="1" applyFill="1" applyBorder="1" applyAlignment="1"/>
    <xf numFmtId="0" fontId="10" fillId="5" borderId="6" xfId="0" applyFont="1" applyFill="1" applyBorder="1" applyAlignment="1"/>
    <xf numFmtId="0" fontId="10" fillId="5" borderId="4" xfId="0" applyFont="1" applyFill="1" applyBorder="1" applyAlignment="1"/>
    <xf numFmtId="0" fontId="0" fillId="8" borderId="3" xfId="0" applyFill="1" applyBorder="1" applyAlignment="1">
      <alignment horizontal="center"/>
    </xf>
    <xf numFmtId="4" fontId="0" fillId="8" borderId="3" xfId="0" applyNumberFormat="1" applyFill="1" applyBorder="1" applyAlignment="1"/>
    <xf numFmtId="0" fontId="0" fillId="0" borderId="3" xfId="0" applyFill="1" applyBorder="1" applyAlignment="1">
      <alignment horizontal="right"/>
    </xf>
    <xf numFmtId="0" fontId="0" fillId="7" borderId="3" xfId="0" applyFill="1" applyBorder="1" applyAlignment="1">
      <alignment horizontal="center"/>
    </xf>
    <xf numFmtId="4" fontId="0" fillId="7" borderId="4" xfId="0" applyNumberFormat="1" applyFill="1" applyBorder="1"/>
    <xf numFmtId="0" fontId="0" fillId="7" borderId="4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right"/>
    </xf>
    <xf numFmtId="0" fontId="0" fillId="0" borderId="3" xfId="0" applyBorder="1" applyAlignment="1">
      <alignment horizontal="center"/>
    </xf>
    <xf numFmtId="0" fontId="7" fillId="0" borderId="0" xfId="0" applyFont="1" applyFill="1" applyAlignment="1">
      <alignment horizontal="left"/>
    </xf>
    <xf numFmtId="0" fontId="0" fillId="0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right"/>
    </xf>
    <xf numFmtId="0" fontId="8" fillId="0" borderId="3" xfId="0" applyFont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vertical="center" wrapText="1"/>
    </xf>
    <xf numFmtId="0" fontId="0" fillId="0" borderId="3" xfId="0" applyBorder="1" applyAlignment="1">
      <alignment vertical="center"/>
    </xf>
    <xf numFmtId="0" fontId="5" fillId="0" borderId="3" xfId="0" applyFont="1" applyFill="1" applyBorder="1" applyAlignment="1"/>
    <xf numFmtId="0" fontId="0" fillId="0" borderId="0" xfId="0" applyAlignment="1">
      <alignment vertical="center"/>
    </xf>
    <xf numFmtId="0" fontId="0" fillId="0" borderId="6" xfId="0" applyBorder="1" applyAlignment="1"/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right"/>
    </xf>
    <xf numFmtId="0" fontId="0" fillId="0" borderId="6" xfId="0" applyFill="1" applyBorder="1" applyAlignment="1">
      <alignment horizontal="center"/>
    </xf>
    <xf numFmtId="0" fontId="0" fillId="0" borderId="5" xfId="0" applyFill="1" applyBorder="1"/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" fontId="0" fillId="0" borderId="3" xfId="0" applyNumberForma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3" xfId="0" applyBorder="1" applyAlignment="1">
      <alignment horizontal="left" vertical="top" wrapText="1"/>
    </xf>
    <xf numFmtId="0" fontId="0" fillId="8" borderId="3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49" fontId="0" fillId="0" borderId="3" xfId="0" applyNumberFormat="1" applyFill="1" applyBorder="1" applyAlignment="1">
      <alignment horizontal="right"/>
    </xf>
    <xf numFmtId="0" fontId="5" fillId="0" borderId="3" xfId="0" applyFont="1" applyBorder="1" applyAlignment="1">
      <alignment horizontal="right"/>
    </xf>
    <xf numFmtId="49" fontId="6" fillId="0" borderId="3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right"/>
    </xf>
    <xf numFmtId="0" fontId="6" fillId="0" borderId="3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right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4" fontId="6" fillId="4" borderId="3" xfId="0" applyNumberFormat="1" applyFont="1" applyFill="1" applyBorder="1"/>
    <xf numFmtId="0" fontId="6" fillId="4" borderId="3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4" fontId="6" fillId="7" borderId="3" xfId="0" applyNumberFormat="1" applyFont="1" applyFill="1" applyBorder="1"/>
    <xf numFmtId="0" fontId="6" fillId="0" borderId="3" xfId="0" applyFont="1" applyFill="1" applyBorder="1"/>
    <xf numFmtId="0" fontId="7" fillId="0" borderId="3" xfId="0" applyFont="1" applyBorder="1" applyAlignment="1"/>
    <xf numFmtId="0" fontId="6" fillId="0" borderId="3" xfId="0" applyFont="1" applyBorder="1" applyAlignment="1">
      <alignment horizontal="left" vertical="center"/>
    </xf>
    <xf numFmtId="4" fontId="6" fillId="0" borderId="3" xfId="0" applyNumberFormat="1" applyFont="1" applyFill="1" applyBorder="1"/>
    <xf numFmtId="0" fontId="6" fillId="0" borderId="3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0"/>
  <sheetViews>
    <sheetView tabSelected="1" zoomScale="110" zoomScaleNormal="110" workbookViewId="0">
      <selection activeCell="B8" sqref="B8"/>
    </sheetView>
  </sheetViews>
  <sheetFormatPr defaultRowHeight="15" x14ac:dyDescent="0.25"/>
  <cols>
    <col min="1" max="1" width="49.140625" customWidth="1"/>
    <col min="2" max="2" width="12.7109375" customWidth="1"/>
    <col min="3" max="3" width="17.85546875" style="42" bestFit="1" customWidth="1"/>
    <col min="4" max="4" width="27" style="3" bestFit="1" customWidth="1"/>
    <col min="5" max="5" width="11.5703125" customWidth="1"/>
    <col min="6" max="6" width="8.28515625" bestFit="1" customWidth="1"/>
    <col min="7" max="7" width="73.5703125" customWidth="1"/>
  </cols>
  <sheetData>
    <row r="2" spans="1:9" ht="122.25" customHeight="1" x14ac:dyDescent="0.25">
      <c r="A2" s="1" t="s">
        <v>0</v>
      </c>
      <c r="B2" s="2"/>
      <c r="E2" s="4"/>
    </row>
    <row r="3" spans="1:9" ht="23.25" x14ac:dyDescent="0.35">
      <c r="A3" s="5" t="s">
        <v>1</v>
      </c>
      <c r="B3" s="6"/>
      <c r="C3" s="86"/>
      <c r="D3" s="7"/>
      <c r="E3" s="8"/>
      <c r="F3" s="9"/>
      <c r="G3" s="9"/>
    </row>
    <row r="4" spans="1:9" x14ac:dyDescent="0.25">
      <c r="B4" s="2"/>
      <c r="E4" s="4"/>
    </row>
    <row r="5" spans="1:9" x14ac:dyDescent="0.25">
      <c r="A5" s="10" t="s">
        <v>104</v>
      </c>
      <c r="B5" s="2"/>
      <c r="E5" s="4"/>
    </row>
    <row r="6" spans="1:9" ht="15.75" thickBot="1" x14ac:dyDescent="0.3">
      <c r="A6" s="11"/>
      <c r="B6" s="2"/>
      <c r="C6" s="87"/>
      <c r="D6" s="1"/>
      <c r="E6" s="4"/>
    </row>
    <row r="7" spans="1:9" ht="48" thickTop="1" x14ac:dyDescent="0.25">
      <c r="A7" s="12" t="s">
        <v>2</v>
      </c>
      <c r="B7" s="13" t="s">
        <v>3</v>
      </c>
      <c r="C7" s="88" t="s">
        <v>4</v>
      </c>
      <c r="D7" s="14" t="s">
        <v>5</v>
      </c>
      <c r="E7" s="15" t="s">
        <v>6</v>
      </c>
      <c r="F7" s="12" t="s">
        <v>7</v>
      </c>
      <c r="G7" s="16" t="s">
        <v>8</v>
      </c>
      <c r="I7" t="s">
        <v>41</v>
      </c>
    </row>
    <row r="8" spans="1:9" x14ac:dyDescent="0.25">
      <c r="A8" s="130" t="s">
        <v>134</v>
      </c>
      <c r="B8" s="131">
        <v>38453148181</v>
      </c>
      <c r="C8" s="132" t="s">
        <v>135</v>
      </c>
      <c r="D8" s="133" t="s">
        <v>9</v>
      </c>
      <c r="E8" s="55">
        <v>51</v>
      </c>
      <c r="F8" s="56">
        <v>3211</v>
      </c>
      <c r="G8" s="130" t="s">
        <v>109</v>
      </c>
    </row>
    <row r="9" spans="1:9" x14ac:dyDescent="0.25">
      <c r="A9" s="130" t="s">
        <v>155</v>
      </c>
      <c r="B9" s="128" t="s">
        <v>150</v>
      </c>
      <c r="C9" s="124" t="s">
        <v>154</v>
      </c>
      <c r="D9" s="133" t="s">
        <v>9</v>
      </c>
      <c r="E9" s="55">
        <v>153</v>
      </c>
      <c r="F9" s="56">
        <v>3211</v>
      </c>
      <c r="G9" s="130" t="s">
        <v>109</v>
      </c>
    </row>
    <row r="10" spans="1:9" x14ac:dyDescent="0.25">
      <c r="A10" s="130" t="s">
        <v>119</v>
      </c>
      <c r="B10" s="128" t="s">
        <v>151</v>
      </c>
      <c r="C10" s="124" t="s">
        <v>12</v>
      </c>
      <c r="D10" s="133" t="s">
        <v>9</v>
      </c>
      <c r="E10" s="55">
        <v>375</v>
      </c>
      <c r="F10" s="56">
        <v>3211</v>
      </c>
      <c r="G10" s="130" t="s">
        <v>109</v>
      </c>
    </row>
    <row r="11" spans="1:9" x14ac:dyDescent="0.25">
      <c r="A11" s="130" t="s">
        <v>118</v>
      </c>
      <c r="B11" s="128" t="s">
        <v>152</v>
      </c>
      <c r="C11" s="124" t="s">
        <v>153</v>
      </c>
      <c r="D11" s="133" t="s">
        <v>9</v>
      </c>
      <c r="E11" s="55">
        <v>956.2</v>
      </c>
      <c r="F11" s="56">
        <v>3211</v>
      </c>
      <c r="G11" s="130" t="s">
        <v>109</v>
      </c>
    </row>
    <row r="12" spans="1:9" x14ac:dyDescent="0.25">
      <c r="A12" s="134"/>
      <c r="B12" s="135"/>
      <c r="C12" s="135"/>
      <c r="D12" s="136"/>
      <c r="E12" s="137">
        <f>SUM(E8:E11)</f>
        <v>1535.2</v>
      </c>
      <c r="F12" s="138"/>
      <c r="G12" s="138"/>
    </row>
    <row r="13" spans="1:9" x14ac:dyDescent="0.25">
      <c r="A13" s="139" t="s">
        <v>122</v>
      </c>
      <c r="B13" s="140"/>
      <c r="C13" s="140"/>
      <c r="D13" s="141"/>
      <c r="E13" s="142">
        <f>E12</f>
        <v>1535.2</v>
      </c>
      <c r="F13" s="139"/>
      <c r="G13" s="141"/>
    </row>
    <row r="14" spans="1:9" s="54" customFormat="1" x14ac:dyDescent="0.25">
      <c r="A14" s="130" t="s">
        <v>75</v>
      </c>
      <c r="B14" s="60" t="s">
        <v>80</v>
      </c>
      <c r="C14" s="124" t="s">
        <v>12</v>
      </c>
      <c r="D14" s="133" t="s">
        <v>9</v>
      </c>
      <c r="E14" s="55">
        <v>50.56</v>
      </c>
      <c r="F14" s="56">
        <v>3221</v>
      </c>
      <c r="G14" s="130" t="s">
        <v>76</v>
      </c>
    </row>
    <row r="15" spans="1:9" s="54" customFormat="1" x14ac:dyDescent="0.25">
      <c r="A15" s="130" t="s">
        <v>139</v>
      </c>
      <c r="B15" s="128" t="s">
        <v>140</v>
      </c>
      <c r="C15" s="124" t="s">
        <v>10</v>
      </c>
      <c r="D15" s="133" t="s">
        <v>9</v>
      </c>
      <c r="E15" s="55">
        <v>9.4</v>
      </c>
      <c r="F15" s="56">
        <v>3221</v>
      </c>
      <c r="G15" s="130" t="s">
        <v>76</v>
      </c>
    </row>
    <row r="16" spans="1:9" x14ac:dyDescent="0.25">
      <c r="A16" s="143" t="s">
        <v>83</v>
      </c>
      <c r="B16" s="144">
        <v>23164877659</v>
      </c>
      <c r="C16" s="133" t="s">
        <v>84</v>
      </c>
      <c r="D16" s="145" t="s">
        <v>9</v>
      </c>
      <c r="E16" s="146">
        <v>268.75</v>
      </c>
      <c r="F16" s="147">
        <v>3221</v>
      </c>
      <c r="G16" s="130" t="s">
        <v>76</v>
      </c>
      <c r="H16" s="54"/>
      <c r="I16" s="54"/>
    </row>
    <row r="17" spans="1:11" x14ac:dyDescent="0.25">
      <c r="A17" s="97" t="s">
        <v>13</v>
      </c>
      <c r="B17" s="98"/>
      <c r="C17" s="98"/>
      <c r="D17" s="99"/>
      <c r="E17" s="25">
        <f>SUM(E14:E16)</f>
        <v>328.71</v>
      </c>
      <c r="F17" s="100"/>
      <c r="G17" s="100"/>
      <c r="H17" s="54"/>
      <c r="I17" s="54"/>
    </row>
    <row r="18" spans="1:11" x14ac:dyDescent="0.25">
      <c r="A18" s="61" t="s">
        <v>115</v>
      </c>
      <c r="B18" s="94">
        <v>29851677029</v>
      </c>
      <c r="C18" s="95" t="s">
        <v>12</v>
      </c>
      <c r="D18" s="18" t="s">
        <v>9</v>
      </c>
      <c r="E18" s="23">
        <v>16.600000000000001</v>
      </c>
      <c r="F18" s="83">
        <v>3222</v>
      </c>
      <c r="G18" s="17" t="s">
        <v>81</v>
      </c>
      <c r="H18" s="54"/>
      <c r="I18" s="54"/>
    </row>
    <row r="19" spans="1:11" x14ac:dyDescent="0.25">
      <c r="A19" s="61" t="s">
        <v>156</v>
      </c>
      <c r="B19" s="126" t="s">
        <v>157</v>
      </c>
      <c r="C19" s="95" t="s">
        <v>12</v>
      </c>
      <c r="D19" s="18" t="s">
        <v>9</v>
      </c>
      <c r="E19" s="23">
        <v>25.6</v>
      </c>
      <c r="F19" s="24">
        <v>3222</v>
      </c>
      <c r="G19" s="17" t="s">
        <v>81</v>
      </c>
      <c r="H19" s="54"/>
      <c r="I19" s="54"/>
    </row>
    <row r="20" spans="1:11" ht="14.25" customHeight="1" x14ac:dyDescent="0.25">
      <c r="A20" s="96" t="s">
        <v>11</v>
      </c>
      <c r="B20" s="127">
        <v>31869636818</v>
      </c>
      <c r="C20" s="125" t="s">
        <v>12</v>
      </c>
      <c r="D20" s="18" t="s">
        <v>9</v>
      </c>
      <c r="E20" s="23">
        <f>66.97+92.61</f>
        <v>159.57999999999998</v>
      </c>
      <c r="F20" s="24">
        <v>3222</v>
      </c>
      <c r="G20" s="17" t="s">
        <v>81</v>
      </c>
      <c r="H20" s="54"/>
      <c r="I20" s="54"/>
      <c r="K20" t="s">
        <v>41</v>
      </c>
    </row>
    <row r="21" spans="1:11" x14ac:dyDescent="0.25">
      <c r="A21" s="97" t="s">
        <v>89</v>
      </c>
      <c r="B21" s="98"/>
      <c r="C21" s="98"/>
      <c r="D21" s="99"/>
      <c r="E21" s="25">
        <f>SUM(E18:E20)</f>
        <v>201.77999999999997</v>
      </c>
      <c r="F21" s="100"/>
      <c r="G21" s="100"/>
      <c r="H21" s="54"/>
      <c r="I21" s="54"/>
    </row>
    <row r="22" spans="1:11" ht="14.25" hidden="1" customHeight="1" x14ac:dyDescent="0.25">
      <c r="A22" s="17" t="s">
        <v>14</v>
      </c>
      <c r="B22" s="22">
        <v>43965974818</v>
      </c>
      <c r="C22" s="78" t="s">
        <v>10</v>
      </c>
      <c r="D22" s="18" t="s">
        <v>9</v>
      </c>
      <c r="E22" s="19">
        <v>0</v>
      </c>
      <c r="F22" s="17">
        <v>3223</v>
      </c>
      <c r="G22" s="17" t="s">
        <v>15</v>
      </c>
      <c r="H22" s="54"/>
      <c r="I22" s="54"/>
    </row>
    <row r="23" spans="1:11" hidden="1" x14ac:dyDescent="0.25">
      <c r="A23" s="97" t="s">
        <v>16</v>
      </c>
      <c r="B23" s="98"/>
      <c r="C23" s="98"/>
      <c r="D23" s="99"/>
      <c r="E23" s="25">
        <f>E22</f>
        <v>0</v>
      </c>
      <c r="F23" s="100"/>
      <c r="G23" s="100"/>
      <c r="H23" s="54"/>
      <c r="I23" s="54" t="s">
        <v>41</v>
      </c>
    </row>
    <row r="24" spans="1:11" x14ac:dyDescent="0.25">
      <c r="A24" s="61" t="s">
        <v>137</v>
      </c>
      <c r="B24" s="26">
        <v>70571833346</v>
      </c>
      <c r="C24" s="95" t="s">
        <v>138</v>
      </c>
      <c r="D24" s="21" t="s">
        <v>9</v>
      </c>
      <c r="E24" s="23">
        <v>14.06</v>
      </c>
      <c r="F24" s="27">
        <v>3224</v>
      </c>
      <c r="G24" s="28" t="s">
        <v>17</v>
      </c>
      <c r="H24" s="54"/>
      <c r="I24" s="54"/>
    </row>
    <row r="25" spans="1:11" x14ac:dyDescent="0.25">
      <c r="A25" s="61" t="s">
        <v>142</v>
      </c>
      <c r="B25" s="26">
        <v>71642207963</v>
      </c>
      <c r="C25" s="26" t="s">
        <v>10</v>
      </c>
      <c r="D25" s="21" t="s">
        <v>9</v>
      </c>
      <c r="E25" s="23">
        <f>33.44+4.75</f>
        <v>38.19</v>
      </c>
      <c r="F25" s="27">
        <v>3324</v>
      </c>
      <c r="G25" s="28" t="s">
        <v>17</v>
      </c>
      <c r="H25" s="54"/>
      <c r="I25" s="54"/>
    </row>
    <row r="26" spans="1:11" x14ac:dyDescent="0.25">
      <c r="A26" s="61" t="s">
        <v>143</v>
      </c>
      <c r="B26" s="26">
        <v>99929630012</v>
      </c>
      <c r="C26" s="26" t="s">
        <v>12</v>
      </c>
      <c r="D26" s="21" t="s">
        <v>9</v>
      </c>
      <c r="E26" s="23">
        <v>7</v>
      </c>
      <c r="F26" s="27">
        <v>3224</v>
      </c>
      <c r="G26" s="28" t="s">
        <v>17</v>
      </c>
      <c r="H26" s="54"/>
      <c r="I26" s="54"/>
    </row>
    <row r="27" spans="1:11" x14ac:dyDescent="0.25">
      <c r="A27" s="97" t="s">
        <v>18</v>
      </c>
      <c r="B27" s="98"/>
      <c r="C27" s="98"/>
      <c r="D27" s="99"/>
      <c r="E27" s="25">
        <f>E24</f>
        <v>14.06</v>
      </c>
      <c r="F27" s="100"/>
      <c r="G27" s="100"/>
      <c r="H27" s="54"/>
      <c r="I27" s="54"/>
    </row>
    <row r="28" spans="1:11" ht="13.5" customHeight="1" x14ac:dyDescent="0.25">
      <c r="A28" s="61" t="s">
        <v>112</v>
      </c>
      <c r="B28" s="26">
        <v>72859545484</v>
      </c>
      <c r="C28" s="26" t="s">
        <v>12</v>
      </c>
      <c r="D28" s="18" t="s">
        <v>9</v>
      </c>
      <c r="E28" s="23">
        <v>155.25</v>
      </c>
      <c r="F28" s="83">
        <v>3225</v>
      </c>
      <c r="G28" s="21" t="s">
        <v>113</v>
      </c>
      <c r="H28" s="54"/>
      <c r="I28" s="54"/>
    </row>
    <row r="29" spans="1:11" x14ac:dyDescent="0.25">
      <c r="A29" s="61" t="s">
        <v>158</v>
      </c>
      <c r="B29" s="26">
        <v>21523879111</v>
      </c>
      <c r="C29" s="26" t="s">
        <v>159</v>
      </c>
      <c r="D29" s="18" t="s">
        <v>9</v>
      </c>
      <c r="E29" s="23">
        <v>179</v>
      </c>
      <c r="F29" s="83">
        <v>3225</v>
      </c>
      <c r="G29" s="21" t="s">
        <v>113</v>
      </c>
      <c r="H29" s="54"/>
      <c r="I29" s="54"/>
    </row>
    <row r="30" spans="1:11" x14ac:dyDescent="0.25">
      <c r="A30" s="97" t="s">
        <v>121</v>
      </c>
      <c r="B30" s="98"/>
      <c r="C30" s="98"/>
      <c r="D30" s="99"/>
      <c r="E30" s="25">
        <f>SUM(E28:E29)</f>
        <v>334.25</v>
      </c>
      <c r="F30" s="100"/>
      <c r="G30" s="100"/>
      <c r="H30" s="54"/>
      <c r="I30" s="54"/>
    </row>
    <row r="31" spans="1:11" x14ac:dyDescent="0.25">
      <c r="A31" s="106" t="s">
        <v>19</v>
      </c>
      <c r="B31" s="107"/>
      <c r="C31" s="107"/>
      <c r="D31" s="68"/>
      <c r="E31" s="69">
        <f>E23+E21+E17+E30</f>
        <v>864.74</v>
      </c>
      <c r="F31" s="70"/>
      <c r="G31" s="71"/>
    </row>
    <row r="32" spans="1:11" hidden="1" x14ac:dyDescent="0.25">
      <c r="A32" s="17" t="s">
        <v>20</v>
      </c>
      <c r="B32" s="65">
        <v>81793146560</v>
      </c>
      <c r="C32" s="89" t="s">
        <v>10</v>
      </c>
      <c r="D32" s="18" t="s">
        <v>9</v>
      </c>
      <c r="E32" s="19"/>
      <c r="F32" s="17">
        <v>3231</v>
      </c>
      <c r="G32" s="17" t="s">
        <v>21</v>
      </c>
    </row>
    <row r="33" spans="1:12" x14ac:dyDescent="0.25">
      <c r="A33" s="17" t="s">
        <v>22</v>
      </c>
      <c r="B33" s="64">
        <v>85821130368</v>
      </c>
      <c r="C33" s="78" t="s">
        <v>10</v>
      </c>
      <c r="D33" s="18" t="s">
        <v>9</v>
      </c>
      <c r="E33" s="23">
        <v>1.66</v>
      </c>
      <c r="F33" s="17">
        <v>3231</v>
      </c>
      <c r="G33" s="17" t="s">
        <v>21</v>
      </c>
    </row>
    <row r="34" spans="1:12" x14ac:dyDescent="0.25">
      <c r="A34" s="17" t="s">
        <v>160</v>
      </c>
      <c r="B34" s="64">
        <v>29524210204</v>
      </c>
      <c r="C34" s="78" t="s">
        <v>10</v>
      </c>
      <c r="D34" s="18" t="s">
        <v>9</v>
      </c>
      <c r="E34" s="23">
        <v>191.11</v>
      </c>
      <c r="F34" s="17">
        <v>3231</v>
      </c>
      <c r="G34" s="17" t="s">
        <v>21</v>
      </c>
      <c r="H34" t="s">
        <v>41</v>
      </c>
    </row>
    <row r="35" spans="1:12" hidden="1" x14ac:dyDescent="0.25">
      <c r="A35" s="17" t="s">
        <v>82</v>
      </c>
      <c r="B35" s="63" t="s">
        <v>91</v>
      </c>
      <c r="C35" s="78" t="s">
        <v>12</v>
      </c>
      <c r="D35" s="18" t="s">
        <v>9</v>
      </c>
      <c r="E35" s="23"/>
      <c r="F35" s="17">
        <v>3231</v>
      </c>
      <c r="G35" s="17" t="s">
        <v>73</v>
      </c>
    </row>
    <row r="36" spans="1:12" x14ac:dyDescent="0.25">
      <c r="A36" s="17" t="s">
        <v>100</v>
      </c>
      <c r="B36" s="63" t="s">
        <v>103</v>
      </c>
      <c r="C36" s="78" t="s">
        <v>10</v>
      </c>
      <c r="D36" s="18" t="s">
        <v>9</v>
      </c>
      <c r="E36" s="23">
        <v>4.57</v>
      </c>
      <c r="F36" s="17">
        <v>3231</v>
      </c>
      <c r="G36" s="17" t="s">
        <v>101</v>
      </c>
    </row>
    <row r="37" spans="1:12" x14ac:dyDescent="0.25">
      <c r="A37" s="17" t="s">
        <v>50</v>
      </c>
      <c r="B37" s="80" t="s">
        <v>23</v>
      </c>
      <c r="C37" s="78" t="s">
        <v>23</v>
      </c>
      <c r="D37" s="18" t="s">
        <v>9</v>
      </c>
      <c r="E37" s="23">
        <v>18.739999999999998</v>
      </c>
      <c r="F37" s="17">
        <v>3231</v>
      </c>
      <c r="G37" s="17" t="s">
        <v>21</v>
      </c>
    </row>
    <row r="38" spans="1:12" x14ac:dyDescent="0.25">
      <c r="A38" s="96" t="s">
        <v>134</v>
      </c>
      <c r="B38" s="122">
        <v>38453148181</v>
      </c>
      <c r="C38" s="123" t="s">
        <v>135</v>
      </c>
      <c r="D38" s="18" t="s">
        <v>9</v>
      </c>
      <c r="E38" s="23">
        <f>5.19+2.39</f>
        <v>7.58</v>
      </c>
      <c r="F38" s="17">
        <v>3231</v>
      </c>
      <c r="G38" s="17" t="s">
        <v>136</v>
      </c>
    </row>
    <row r="39" spans="1:12" x14ac:dyDescent="0.25">
      <c r="A39" s="97" t="s">
        <v>24</v>
      </c>
      <c r="B39" s="98"/>
      <c r="C39" s="98"/>
      <c r="D39" s="99"/>
      <c r="E39" s="25">
        <f>SUM(E32:E37)</f>
        <v>216.08</v>
      </c>
      <c r="F39" s="100"/>
      <c r="G39" s="100"/>
    </row>
    <row r="40" spans="1:12" hidden="1" x14ac:dyDescent="0.25">
      <c r="A40" s="21" t="s">
        <v>92</v>
      </c>
      <c r="B40" s="26" t="s">
        <v>23</v>
      </c>
      <c r="C40" s="26" t="s">
        <v>23</v>
      </c>
      <c r="D40" s="18" t="s">
        <v>9</v>
      </c>
      <c r="E40" s="23"/>
      <c r="F40" s="57">
        <v>3232</v>
      </c>
      <c r="G40" s="21" t="s">
        <v>71</v>
      </c>
    </row>
    <row r="41" spans="1:12" hidden="1" x14ac:dyDescent="0.25">
      <c r="A41" s="97" t="s">
        <v>70</v>
      </c>
      <c r="B41" s="98"/>
      <c r="C41" s="98"/>
      <c r="D41" s="99"/>
      <c r="E41" s="25">
        <f>SUM(E40:E40)</f>
        <v>0</v>
      </c>
      <c r="F41" s="100"/>
      <c r="G41" s="100"/>
    </row>
    <row r="42" spans="1:12" x14ac:dyDescent="0.25">
      <c r="A42" s="17" t="s">
        <v>25</v>
      </c>
      <c r="B42" s="22">
        <v>68419124305</v>
      </c>
      <c r="C42" s="78" t="s">
        <v>10</v>
      </c>
      <c r="D42" s="18" t="s">
        <v>9</v>
      </c>
      <c r="E42" s="23">
        <v>21.24</v>
      </c>
      <c r="F42" s="20">
        <v>3233</v>
      </c>
      <c r="G42" s="24" t="s">
        <v>26</v>
      </c>
    </row>
    <row r="43" spans="1:12" x14ac:dyDescent="0.25">
      <c r="A43" s="97" t="s">
        <v>27</v>
      </c>
      <c r="B43" s="98"/>
      <c r="C43" s="98"/>
      <c r="D43" s="99"/>
      <c r="E43" s="25">
        <f>SUM(E42:E42)</f>
        <v>21.24</v>
      </c>
      <c r="F43" s="100"/>
      <c r="G43" s="100"/>
    </row>
    <row r="44" spans="1:12" x14ac:dyDescent="0.25">
      <c r="A44" s="17" t="s">
        <v>30</v>
      </c>
      <c r="B44" s="129">
        <v>38812451417</v>
      </c>
      <c r="C44" s="78" t="s">
        <v>12</v>
      </c>
      <c r="D44" s="18" t="s">
        <v>9</v>
      </c>
      <c r="E44" s="23">
        <v>192.17</v>
      </c>
      <c r="F44" s="24">
        <v>3234</v>
      </c>
      <c r="G44" s="17" t="s">
        <v>29</v>
      </c>
    </row>
    <row r="45" spans="1:12" x14ac:dyDescent="0.25">
      <c r="A45" s="17" t="s">
        <v>31</v>
      </c>
      <c r="B45" s="64">
        <v>56826138353</v>
      </c>
      <c r="C45" s="78" t="s">
        <v>12</v>
      </c>
      <c r="D45" s="18" t="s">
        <v>9</v>
      </c>
      <c r="E45" s="23">
        <v>29.58</v>
      </c>
      <c r="F45" s="24">
        <v>3234</v>
      </c>
      <c r="G45" s="20" t="s">
        <v>32</v>
      </c>
    </row>
    <row r="46" spans="1:12" x14ac:dyDescent="0.25">
      <c r="A46" s="17" t="s">
        <v>33</v>
      </c>
      <c r="B46" s="64">
        <v>78755598868</v>
      </c>
      <c r="C46" s="78" t="s">
        <v>12</v>
      </c>
      <c r="D46" s="18" t="s">
        <v>9</v>
      </c>
      <c r="E46" s="23">
        <v>170.2</v>
      </c>
      <c r="F46" s="24">
        <v>3234</v>
      </c>
      <c r="G46" s="17" t="s">
        <v>34</v>
      </c>
    </row>
    <row r="47" spans="1:12" x14ac:dyDescent="0.25">
      <c r="A47" s="17" t="s">
        <v>35</v>
      </c>
      <c r="B47" s="64">
        <v>44813350399</v>
      </c>
      <c r="C47" s="78" t="s">
        <v>36</v>
      </c>
      <c r="D47" s="18" t="s">
        <v>9</v>
      </c>
      <c r="E47" s="23">
        <v>9.89</v>
      </c>
      <c r="F47" s="24">
        <v>3234</v>
      </c>
      <c r="G47" s="17" t="s">
        <v>29</v>
      </c>
      <c r="L47" t="s">
        <v>41</v>
      </c>
    </row>
    <row r="48" spans="1:12" x14ac:dyDescent="0.25">
      <c r="A48" s="17" t="s">
        <v>39</v>
      </c>
      <c r="B48" s="64">
        <v>84400309496</v>
      </c>
      <c r="C48" s="93" t="s">
        <v>28</v>
      </c>
      <c r="D48" s="18" t="s">
        <v>9</v>
      </c>
      <c r="E48" s="23">
        <v>9.3699999999999992</v>
      </c>
      <c r="F48" s="24">
        <v>3234</v>
      </c>
      <c r="G48" s="17" t="s">
        <v>34</v>
      </c>
    </row>
    <row r="49" spans="1:12" x14ac:dyDescent="0.25">
      <c r="A49" s="17" t="s">
        <v>106</v>
      </c>
      <c r="B49" s="63" t="s">
        <v>161</v>
      </c>
      <c r="C49" s="93" t="s">
        <v>28</v>
      </c>
      <c r="D49" s="18" t="s">
        <v>9</v>
      </c>
      <c r="E49" s="58">
        <v>34.86</v>
      </c>
      <c r="F49" s="24">
        <v>3234</v>
      </c>
      <c r="G49" s="17" t="s">
        <v>34</v>
      </c>
      <c r="L49" t="s">
        <v>41</v>
      </c>
    </row>
    <row r="50" spans="1:12" x14ac:dyDescent="0.25">
      <c r="A50" s="17" t="s">
        <v>87</v>
      </c>
      <c r="B50" s="64">
        <v>68135834029</v>
      </c>
      <c r="C50" s="93" t="s">
        <v>12</v>
      </c>
      <c r="D50" s="18" t="s">
        <v>9</v>
      </c>
      <c r="E50" s="58">
        <v>33.28</v>
      </c>
      <c r="F50" s="24">
        <v>3234</v>
      </c>
      <c r="G50" s="17" t="s">
        <v>34</v>
      </c>
      <c r="L50" t="s">
        <v>41</v>
      </c>
    </row>
    <row r="51" spans="1:12" x14ac:dyDescent="0.25">
      <c r="A51" s="97" t="s">
        <v>37</v>
      </c>
      <c r="B51" s="98"/>
      <c r="C51" s="98"/>
      <c r="D51" s="98"/>
      <c r="E51" s="32">
        <f>SUM(E44:E50)</f>
        <v>479.35</v>
      </c>
      <c r="F51" s="25"/>
      <c r="G51" s="29"/>
    </row>
    <row r="52" spans="1:12" x14ac:dyDescent="0.25">
      <c r="A52" s="17" t="s">
        <v>39</v>
      </c>
      <c r="B52" s="22">
        <v>84400309496</v>
      </c>
      <c r="C52" s="93" t="s">
        <v>28</v>
      </c>
      <c r="D52" s="18" t="s">
        <v>9</v>
      </c>
      <c r="E52" s="23">
        <v>86.76</v>
      </c>
      <c r="F52" s="17">
        <v>3235</v>
      </c>
      <c r="G52" s="17" t="s">
        <v>38</v>
      </c>
    </row>
    <row r="53" spans="1:12" x14ac:dyDescent="0.25">
      <c r="A53" s="17" t="s">
        <v>88</v>
      </c>
      <c r="B53" s="22">
        <v>86181644759</v>
      </c>
      <c r="C53" s="93" t="s">
        <v>12</v>
      </c>
      <c r="D53" s="18" t="s">
        <v>9</v>
      </c>
      <c r="E53" s="23">
        <v>500</v>
      </c>
      <c r="F53" s="17">
        <v>3235</v>
      </c>
      <c r="G53" s="17" t="s">
        <v>38</v>
      </c>
    </row>
    <row r="54" spans="1:12" x14ac:dyDescent="0.25">
      <c r="A54" s="17" t="s">
        <v>40</v>
      </c>
      <c r="B54" s="22">
        <v>25781343234</v>
      </c>
      <c r="C54" s="93" t="s">
        <v>12</v>
      </c>
      <c r="D54" s="18" t="s">
        <v>9</v>
      </c>
      <c r="E54" s="23">
        <v>2227.5</v>
      </c>
      <c r="F54" s="17">
        <v>3235</v>
      </c>
      <c r="G54" s="17" t="s">
        <v>38</v>
      </c>
      <c r="I54" t="s">
        <v>41</v>
      </c>
      <c r="L54" t="s">
        <v>41</v>
      </c>
    </row>
    <row r="55" spans="1:12" x14ac:dyDescent="0.25">
      <c r="A55" s="97" t="s">
        <v>43</v>
      </c>
      <c r="B55" s="98"/>
      <c r="C55" s="98"/>
      <c r="D55" s="98"/>
      <c r="E55" s="32">
        <f>SUM(E52:E54)</f>
        <v>2814.26</v>
      </c>
      <c r="F55" s="33"/>
      <c r="G55" s="33"/>
    </row>
    <row r="56" spans="1:12" hidden="1" x14ac:dyDescent="0.25">
      <c r="A56" s="17" t="s">
        <v>72</v>
      </c>
      <c r="B56" s="34">
        <v>82888704837</v>
      </c>
      <c r="C56" s="89" t="s">
        <v>12</v>
      </c>
      <c r="D56" s="18" t="s">
        <v>9</v>
      </c>
      <c r="E56" s="23">
        <v>0</v>
      </c>
      <c r="F56" s="17">
        <v>3237</v>
      </c>
      <c r="G56" s="17" t="s">
        <v>44</v>
      </c>
    </row>
    <row r="57" spans="1:12" x14ac:dyDescent="0.25">
      <c r="A57" s="17" t="s">
        <v>124</v>
      </c>
      <c r="B57" s="26" t="s">
        <v>23</v>
      </c>
      <c r="C57" s="26" t="s">
        <v>23</v>
      </c>
      <c r="D57" s="18" t="s">
        <v>9</v>
      </c>
      <c r="E57" s="23">
        <v>153.51</v>
      </c>
      <c r="F57" s="17">
        <v>3237</v>
      </c>
      <c r="G57" s="17" t="s">
        <v>79</v>
      </c>
    </row>
    <row r="58" spans="1:12" x14ac:dyDescent="0.25">
      <c r="A58" s="17" t="s">
        <v>126</v>
      </c>
      <c r="B58" s="26" t="s">
        <v>23</v>
      </c>
      <c r="C58" s="26" t="s">
        <v>23</v>
      </c>
      <c r="D58" s="18" t="s">
        <v>9</v>
      </c>
      <c r="E58" s="58">
        <v>1390.89</v>
      </c>
      <c r="F58" s="17">
        <v>3237</v>
      </c>
      <c r="G58" s="17" t="s">
        <v>79</v>
      </c>
    </row>
    <row r="59" spans="1:12" x14ac:dyDescent="0.25">
      <c r="A59" s="17" t="s">
        <v>125</v>
      </c>
      <c r="B59" s="26" t="s">
        <v>23</v>
      </c>
      <c r="C59" s="26" t="s">
        <v>23</v>
      </c>
      <c r="D59" s="18" t="s">
        <v>9</v>
      </c>
      <c r="E59" s="58">
        <v>2206.5100000000002</v>
      </c>
      <c r="F59" s="17">
        <v>3237</v>
      </c>
      <c r="G59" s="17" t="s">
        <v>79</v>
      </c>
    </row>
    <row r="60" spans="1:12" x14ac:dyDescent="0.25">
      <c r="A60" s="17" t="s">
        <v>144</v>
      </c>
      <c r="B60" s="26"/>
      <c r="C60" s="26"/>
      <c r="D60" s="18" t="s">
        <v>9</v>
      </c>
      <c r="E60" s="58">
        <v>655.08000000000004</v>
      </c>
      <c r="F60" s="17">
        <v>3237</v>
      </c>
      <c r="G60" s="17" t="s">
        <v>79</v>
      </c>
    </row>
    <row r="61" spans="1:12" x14ac:dyDescent="0.25">
      <c r="A61" s="17" t="s">
        <v>123</v>
      </c>
      <c r="B61" s="84" t="s">
        <v>23</v>
      </c>
      <c r="C61" s="78" t="s">
        <v>23</v>
      </c>
      <c r="D61" s="18" t="s">
        <v>9</v>
      </c>
      <c r="E61" s="23">
        <v>152.16999999999999</v>
      </c>
      <c r="F61" s="17">
        <v>3237</v>
      </c>
      <c r="G61" s="17" t="s">
        <v>79</v>
      </c>
    </row>
    <row r="62" spans="1:12" x14ac:dyDescent="0.25">
      <c r="A62" s="17" t="s">
        <v>127</v>
      </c>
      <c r="B62" s="26" t="s">
        <v>23</v>
      </c>
      <c r="C62" s="26" t="s">
        <v>23</v>
      </c>
      <c r="D62" s="18" t="s">
        <v>9</v>
      </c>
      <c r="E62" s="58">
        <v>1320.07</v>
      </c>
      <c r="F62" s="17">
        <v>3237</v>
      </c>
      <c r="G62" s="17" t="s">
        <v>79</v>
      </c>
    </row>
    <row r="63" spans="1:12" x14ac:dyDescent="0.25">
      <c r="A63" s="17" t="s">
        <v>128</v>
      </c>
      <c r="B63" s="84" t="s">
        <v>23</v>
      </c>
      <c r="C63" s="78" t="s">
        <v>23</v>
      </c>
      <c r="D63" s="18" t="s">
        <v>9</v>
      </c>
      <c r="E63" s="58">
        <v>699.94</v>
      </c>
      <c r="F63" s="17">
        <v>3237</v>
      </c>
      <c r="G63" s="17" t="s">
        <v>79</v>
      </c>
    </row>
    <row r="64" spans="1:12" x14ac:dyDescent="0.25">
      <c r="A64" s="17" t="s">
        <v>145</v>
      </c>
      <c r="B64" s="26" t="s">
        <v>23</v>
      </c>
      <c r="C64" s="26" t="s">
        <v>23</v>
      </c>
      <c r="D64" s="18" t="s">
        <v>9</v>
      </c>
      <c r="E64" s="58">
        <v>886.88</v>
      </c>
      <c r="F64" s="17">
        <v>3237</v>
      </c>
      <c r="G64" s="17" t="s">
        <v>79</v>
      </c>
    </row>
    <row r="65" spans="1:10" x14ac:dyDescent="0.25">
      <c r="A65" s="17" t="s">
        <v>132</v>
      </c>
      <c r="B65" s="26" t="s">
        <v>23</v>
      </c>
      <c r="C65" s="26" t="s">
        <v>23</v>
      </c>
      <c r="D65" s="18" t="s">
        <v>9</v>
      </c>
      <c r="E65" s="58">
        <v>72.849999999999994</v>
      </c>
      <c r="F65" s="17">
        <v>3237</v>
      </c>
      <c r="G65" s="17" t="s">
        <v>79</v>
      </c>
    </row>
    <row r="66" spans="1:10" x14ac:dyDescent="0.25">
      <c r="A66" s="17" t="s">
        <v>130</v>
      </c>
      <c r="B66" s="26" t="s">
        <v>23</v>
      </c>
      <c r="C66" s="26" t="s">
        <v>23</v>
      </c>
      <c r="D66" s="18" t="s">
        <v>9</v>
      </c>
      <c r="E66" s="58">
        <v>243.46</v>
      </c>
      <c r="F66" s="17">
        <v>3237</v>
      </c>
      <c r="G66" s="17" t="s">
        <v>79</v>
      </c>
    </row>
    <row r="67" spans="1:10" x14ac:dyDescent="0.25">
      <c r="A67" s="17" t="s">
        <v>133</v>
      </c>
      <c r="B67" s="26"/>
      <c r="C67" s="26"/>
      <c r="D67" s="18" t="s">
        <v>9</v>
      </c>
      <c r="E67" s="58">
        <v>1047.26</v>
      </c>
      <c r="F67" s="17">
        <v>3237</v>
      </c>
      <c r="G67" s="17" t="s">
        <v>79</v>
      </c>
    </row>
    <row r="68" spans="1:10" x14ac:dyDescent="0.25">
      <c r="A68" s="17" t="s">
        <v>131</v>
      </c>
      <c r="B68" s="84" t="s">
        <v>23</v>
      </c>
      <c r="C68" s="78" t="s">
        <v>23</v>
      </c>
      <c r="D68" s="18" t="s">
        <v>9</v>
      </c>
      <c r="E68" s="58">
        <f>104.72+785.45</f>
        <v>890.17000000000007</v>
      </c>
      <c r="F68" s="17">
        <v>3237</v>
      </c>
      <c r="G68" s="17" t="s">
        <v>79</v>
      </c>
    </row>
    <row r="69" spans="1:10" x14ac:dyDescent="0.25">
      <c r="A69" s="96" t="s">
        <v>129</v>
      </c>
      <c r="B69" s="26" t="s">
        <v>23</v>
      </c>
      <c r="C69" s="26" t="s">
        <v>23</v>
      </c>
      <c r="D69" s="18" t="s">
        <v>9</v>
      </c>
      <c r="E69" s="58">
        <v>1981.05</v>
      </c>
      <c r="F69" s="17">
        <v>3237</v>
      </c>
      <c r="G69" s="17" t="s">
        <v>79</v>
      </c>
    </row>
    <row r="70" spans="1:10" x14ac:dyDescent="0.25">
      <c r="A70" s="96" t="s">
        <v>146</v>
      </c>
      <c r="B70" s="26" t="s">
        <v>23</v>
      </c>
      <c r="C70" s="26" t="s">
        <v>23</v>
      </c>
      <c r="D70" s="18" t="s">
        <v>9</v>
      </c>
      <c r="E70" s="58">
        <v>343.65</v>
      </c>
      <c r="F70" s="17">
        <v>3237</v>
      </c>
      <c r="G70" s="17" t="s">
        <v>79</v>
      </c>
    </row>
    <row r="71" spans="1:10" x14ac:dyDescent="0.25">
      <c r="A71" s="96" t="s">
        <v>90</v>
      </c>
      <c r="B71" s="26" t="s">
        <v>23</v>
      </c>
      <c r="C71" s="26" t="s">
        <v>23</v>
      </c>
      <c r="D71" s="18" t="s">
        <v>9</v>
      </c>
      <c r="E71" s="58">
        <v>1498.44</v>
      </c>
      <c r="F71" s="17">
        <v>3237</v>
      </c>
      <c r="G71" s="17" t="s">
        <v>79</v>
      </c>
    </row>
    <row r="72" spans="1:10" x14ac:dyDescent="0.25">
      <c r="A72" s="96" t="s">
        <v>147</v>
      </c>
      <c r="B72" s="26" t="s">
        <v>23</v>
      </c>
      <c r="C72" s="26" t="s">
        <v>23</v>
      </c>
      <c r="D72" s="18" t="s">
        <v>9</v>
      </c>
      <c r="E72" s="58">
        <v>274.86</v>
      </c>
      <c r="F72" s="17">
        <v>3237</v>
      </c>
      <c r="G72" s="17" t="s">
        <v>79</v>
      </c>
    </row>
    <row r="73" spans="1:10" x14ac:dyDescent="0.25">
      <c r="A73" s="96" t="s">
        <v>148</v>
      </c>
      <c r="B73" s="26" t="s">
        <v>23</v>
      </c>
      <c r="C73" s="26" t="s">
        <v>23</v>
      </c>
      <c r="D73" s="18" t="s">
        <v>9</v>
      </c>
      <c r="E73" s="58">
        <v>211.08</v>
      </c>
      <c r="F73" s="17">
        <v>3237</v>
      </c>
      <c r="G73" s="17" t="s">
        <v>79</v>
      </c>
    </row>
    <row r="74" spans="1:10" x14ac:dyDescent="0.25">
      <c r="A74" s="96" t="s">
        <v>149</v>
      </c>
      <c r="B74" s="26" t="s">
        <v>23</v>
      </c>
      <c r="C74" s="26" t="s">
        <v>23</v>
      </c>
      <c r="D74" s="18" t="s">
        <v>9</v>
      </c>
      <c r="E74" s="58">
        <v>532.53</v>
      </c>
      <c r="F74" s="17">
        <v>3237</v>
      </c>
      <c r="G74" s="17" t="s">
        <v>79</v>
      </c>
    </row>
    <row r="75" spans="1:10" x14ac:dyDescent="0.25">
      <c r="A75" s="97" t="s">
        <v>45</v>
      </c>
      <c r="B75" s="98"/>
      <c r="C75" s="98"/>
      <c r="D75" s="98"/>
      <c r="E75" s="32">
        <f>SUM(E56:E74)</f>
        <v>14560.400000000001</v>
      </c>
      <c r="F75" s="33"/>
      <c r="G75" s="33"/>
    </row>
    <row r="76" spans="1:10" x14ac:dyDescent="0.25">
      <c r="A76" s="17" t="s">
        <v>46</v>
      </c>
      <c r="B76" s="34">
        <v>82888704837</v>
      </c>
      <c r="C76" s="78" t="s">
        <v>12</v>
      </c>
      <c r="D76" s="18" t="s">
        <v>9</v>
      </c>
      <c r="E76" s="23">
        <v>104.54</v>
      </c>
      <c r="F76" s="17">
        <v>3238</v>
      </c>
      <c r="G76" s="17" t="s">
        <v>47</v>
      </c>
    </row>
    <row r="77" spans="1:10" hidden="1" x14ac:dyDescent="0.25">
      <c r="A77" s="17" t="s">
        <v>99</v>
      </c>
      <c r="B77" s="84" t="s">
        <v>23</v>
      </c>
      <c r="C77" s="78" t="s">
        <v>23</v>
      </c>
      <c r="D77" s="18" t="s">
        <v>9</v>
      </c>
      <c r="E77" s="58"/>
      <c r="F77" s="17">
        <v>3238</v>
      </c>
      <c r="G77" s="17" t="s">
        <v>47</v>
      </c>
    </row>
    <row r="78" spans="1:10" x14ac:dyDescent="0.25">
      <c r="A78" s="17" t="s">
        <v>42</v>
      </c>
      <c r="B78" s="21">
        <v>91591564577</v>
      </c>
      <c r="C78" s="93" t="s">
        <v>10</v>
      </c>
      <c r="D78" s="18" t="s">
        <v>9</v>
      </c>
      <c r="E78" s="23">
        <v>130.65</v>
      </c>
      <c r="F78" s="17">
        <v>3238</v>
      </c>
      <c r="G78" s="17" t="s">
        <v>47</v>
      </c>
    </row>
    <row r="79" spans="1:10" x14ac:dyDescent="0.25">
      <c r="A79" s="97" t="s">
        <v>48</v>
      </c>
      <c r="B79" s="98"/>
      <c r="C79" s="98"/>
      <c r="D79" s="98"/>
      <c r="E79" s="32">
        <f>SUM(E76:E78)</f>
        <v>235.19</v>
      </c>
      <c r="F79" s="33"/>
      <c r="G79" s="33"/>
      <c r="I79" s="54"/>
      <c r="J79" t="s">
        <v>41</v>
      </c>
    </row>
    <row r="80" spans="1:10" hidden="1" x14ac:dyDescent="0.25">
      <c r="A80" s="61" t="s">
        <v>85</v>
      </c>
      <c r="B80" s="21">
        <v>76421785402</v>
      </c>
      <c r="C80" s="27" t="s">
        <v>86</v>
      </c>
      <c r="D80" s="18" t="s">
        <v>9</v>
      </c>
      <c r="E80" s="59"/>
      <c r="F80" s="17">
        <v>3239</v>
      </c>
      <c r="G80" s="66" t="s">
        <v>98</v>
      </c>
      <c r="I80" s="54"/>
    </row>
    <row r="81" spans="1:10" hidden="1" x14ac:dyDescent="0.25">
      <c r="A81" s="61" t="s">
        <v>95</v>
      </c>
      <c r="B81" s="26" t="s">
        <v>23</v>
      </c>
      <c r="C81" s="26" t="s">
        <v>23</v>
      </c>
      <c r="D81" s="18" t="s">
        <v>9</v>
      </c>
      <c r="E81" s="59"/>
      <c r="F81" s="17">
        <v>3239</v>
      </c>
      <c r="G81" s="17" t="s">
        <v>93</v>
      </c>
      <c r="I81" s="54"/>
    </row>
    <row r="82" spans="1:10" hidden="1" x14ac:dyDescent="0.25">
      <c r="A82" s="61" t="s">
        <v>96</v>
      </c>
      <c r="B82" s="26" t="s">
        <v>23</v>
      </c>
      <c r="C82" s="27" t="s">
        <v>23</v>
      </c>
      <c r="D82" s="18" t="s">
        <v>9</v>
      </c>
      <c r="E82" s="59"/>
      <c r="F82" s="17">
        <v>3239</v>
      </c>
      <c r="G82" s="17" t="s">
        <v>93</v>
      </c>
      <c r="I82" s="54"/>
    </row>
    <row r="83" spans="1:10" x14ac:dyDescent="0.25">
      <c r="A83" s="96" t="s">
        <v>110</v>
      </c>
      <c r="B83" s="26">
        <v>18788131915</v>
      </c>
      <c r="C83" s="26" t="s">
        <v>162</v>
      </c>
      <c r="D83" s="18" t="s">
        <v>9</v>
      </c>
      <c r="E83" s="59">
        <v>295</v>
      </c>
      <c r="F83" s="17">
        <v>3239</v>
      </c>
      <c r="G83" s="17" t="s">
        <v>111</v>
      </c>
      <c r="I83" s="54"/>
    </row>
    <row r="84" spans="1:10" x14ac:dyDescent="0.25">
      <c r="A84" s="96" t="s">
        <v>114</v>
      </c>
      <c r="B84" s="26">
        <v>53107915745</v>
      </c>
      <c r="C84" s="26" t="s">
        <v>163</v>
      </c>
      <c r="D84" s="18" t="s">
        <v>9</v>
      </c>
      <c r="E84" s="59">
        <v>250</v>
      </c>
      <c r="F84" s="17">
        <v>3239</v>
      </c>
      <c r="G84" s="17" t="s">
        <v>111</v>
      </c>
      <c r="I84" s="54" t="s">
        <v>41</v>
      </c>
    </row>
    <row r="85" spans="1:10" x14ac:dyDescent="0.25">
      <c r="A85" s="96" t="s">
        <v>116</v>
      </c>
      <c r="B85" s="26" t="s">
        <v>23</v>
      </c>
      <c r="C85" s="26" t="s">
        <v>153</v>
      </c>
      <c r="D85" s="18" t="s">
        <v>9</v>
      </c>
      <c r="E85" s="59">
        <v>150</v>
      </c>
      <c r="F85" s="17">
        <v>3239</v>
      </c>
      <c r="G85" s="17" t="s">
        <v>111</v>
      </c>
      <c r="I85" s="54"/>
    </row>
    <row r="86" spans="1:10" x14ac:dyDescent="0.25">
      <c r="A86" s="96" t="s">
        <v>141</v>
      </c>
      <c r="B86" s="26" t="s">
        <v>23</v>
      </c>
      <c r="C86" s="26" t="s">
        <v>23</v>
      </c>
      <c r="D86" s="18" t="s">
        <v>9</v>
      </c>
      <c r="E86" s="59">
        <v>33</v>
      </c>
      <c r="F86" s="17">
        <v>3239</v>
      </c>
      <c r="G86" s="17" t="s">
        <v>111</v>
      </c>
      <c r="I86" s="54"/>
    </row>
    <row r="87" spans="1:10" x14ac:dyDescent="0.25">
      <c r="A87" s="97" t="s">
        <v>77</v>
      </c>
      <c r="B87" s="98"/>
      <c r="C87" s="98"/>
      <c r="D87" s="98"/>
      <c r="E87" s="32">
        <f>SUM(E80:E86)</f>
        <v>728</v>
      </c>
      <c r="F87" s="33"/>
      <c r="G87" s="33"/>
    </row>
    <row r="88" spans="1:10" x14ac:dyDescent="0.25">
      <c r="A88" s="108" t="s">
        <v>49</v>
      </c>
      <c r="B88" s="108"/>
      <c r="C88" s="108"/>
      <c r="D88" s="35"/>
      <c r="E88" s="36">
        <f>+E79+E75+E55+E51+E43+E39+E87+E41</f>
        <v>19054.520000000004</v>
      </c>
      <c r="F88" s="104"/>
      <c r="G88" s="105"/>
    </row>
    <row r="89" spans="1:10" x14ac:dyDescent="0.25">
      <c r="A89" s="21" t="s">
        <v>164</v>
      </c>
      <c r="B89" s="26">
        <v>22809411811</v>
      </c>
      <c r="C89" s="26" t="s">
        <v>12</v>
      </c>
      <c r="D89" s="18" t="s">
        <v>9</v>
      </c>
      <c r="E89" s="58">
        <v>333.44</v>
      </c>
      <c r="F89" s="74">
        <v>3241</v>
      </c>
      <c r="G89" s="28" t="s">
        <v>97</v>
      </c>
    </row>
    <row r="90" spans="1:10" x14ac:dyDescent="0.25">
      <c r="A90" s="21" t="s">
        <v>117</v>
      </c>
      <c r="B90" s="26">
        <v>45547576946</v>
      </c>
      <c r="C90" s="26" t="s">
        <v>10</v>
      </c>
      <c r="D90" s="18" t="s">
        <v>9</v>
      </c>
      <c r="E90" s="58">
        <v>570</v>
      </c>
      <c r="F90" s="74">
        <v>3241</v>
      </c>
      <c r="G90" s="28" t="s">
        <v>97</v>
      </c>
    </row>
    <row r="91" spans="1:10" s="54" customFormat="1" ht="15.75" hidden="1" x14ac:dyDescent="0.25">
      <c r="A91" s="67"/>
      <c r="B91" s="60" t="s">
        <v>23</v>
      </c>
      <c r="C91" s="85" t="s">
        <v>23</v>
      </c>
      <c r="D91" s="80" t="s">
        <v>9</v>
      </c>
      <c r="E91" s="62"/>
      <c r="F91" s="79">
        <v>3241</v>
      </c>
      <c r="G91" s="28" t="s">
        <v>102</v>
      </c>
      <c r="J91" s="54" t="s">
        <v>41</v>
      </c>
    </row>
    <row r="92" spans="1:10" x14ac:dyDescent="0.25">
      <c r="A92" s="101"/>
      <c r="B92" s="102"/>
      <c r="C92" s="102"/>
      <c r="D92" s="103"/>
      <c r="E92" s="76">
        <f>SUM(E89:E91)</f>
        <v>903.44</v>
      </c>
      <c r="F92" s="75"/>
      <c r="G92" s="77"/>
    </row>
    <row r="93" spans="1:10" hidden="1" x14ac:dyDescent="0.25">
      <c r="A93" s="17" t="s">
        <v>94</v>
      </c>
      <c r="B93" s="26">
        <v>25975412650</v>
      </c>
      <c r="C93" s="27" t="s">
        <v>12</v>
      </c>
      <c r="D93" s="18" t="s">
        <v>9</v>
      </c>
      <c r="E93" s="59"/>
      <c r="F93" s="17">
        <v>3293</v>
      </c>
      <c r="G93" s="66" t="s">
        <v>81</v>
      </c>
      <c r="J93" t="s">
        <v>41</v>
      </c>
    </row>
    <row r="94" spans="1:10" x14ac:dyDescent="0.25">
      <c r="A94" s="96" t="s">
        <v>107</v>
      </c>
      <c r="B94" s="26" t="s">
        <v>10</v>
      </c>
      <c r="C94" s="26">
        <v>97475640707</v>
      </c>
      <c r="D94" s="18" t="s">
        <v>9</v>
      </c>
      <c r="E94" s="59">
        <v>580</v>
      </c>
      <c r="F94" s="17">
        <v>3294</v>
      </c>
      <c r="G94" s="66" t="s">
        <v>108</v>
      </c>
    </row>
    <row r="95" spans="1:10" x14ac:dyDescent="0.25">
      <c r="A95" s="96" t="s">
        <v>120</v>
      </c>
      <c r="B95" s="26" t="s">
        <v>23</v>
      </c>
      <c r="C95" s="26" t="s">
        <v>23</v>
      </c>
      <c r="D95" s="18" t="s">
        <v>9</v>
      </c>
      <c r="E95" s="59">
        <v>300</v>
      </c>
      <c r="F95" s="17">
        <v>3294</v>
      </c>
      <c r="G95" s="66" t="s">
        <v>108</v>
      </c>
    </row>
    <row r="96" spans="1:10" x14ac:dyDescent="0.25">
      <c r="A96" s="96" t="s">
        <v>165</v>
      </c>
      <c r="B96" s="26"/>
      <c r="C96" s="26"/>
      <c r="D96" s="18" t="s">
        <v>9</v>
      </c>
      <c r="E96" s="59">
        <v>13.9</v>
      </c>
      <c r="F96" s="17">
        <v>3299</v>
      </c>
      <c r="G96" s="17" t="s">
        <v>111</v>
      </c>
    </row>
    <row r="97" spans="1:12" x14ac:dyDescent="0.25">
      <c r="A97" s="118" t="s">
        <v>51</v>
      </c>
      <c r="B97" s="118"/>
      <c r="C97" s="118"/>
      <c r="D97" s="72"/>
      <c r="E97" s="73">
        <f>SUM(E94:E96)</f>
        <v>893.9</v>
      </c>
      <c r="F97" s="118"/>
      <c r="G97" s="118"/>
    </row>
    <row r="98" spans="1:12" s="54" customFormat="1" x14ac:dyDescent="0.25">
      <c r="A98" s="17" t="s">
        <v>52</v>
      </c>
      <c r="B98" s="81">
        <v>52508873833</v>
      </c>
      <c r="C98" s="90" t="s">
        <v>53</v>
      </c>
      <c r="D98" s="82" t="s">
        <v>9</v>
      </c>
      <c r="E98" s="37">
        <v>167.35</v>
      </c>
      <c r="F98" s="17">
        <v>3431</v>
      </c>
      <c r="G98" s="17" t="s">
        <v>54</v>
      </c>
      <c r="K98" s="54" t="s">
        <v>41</v>
      </c>
    </row>
    <row r="99" spans="1:12" x14ac:dyDescent="0.25">
      <c r="A99" s="97" t="s">
        <v>55</v>
      </c>
      <c r="B99" s="98"/>
      <c r="C99" s="98"/>
      <c r="D99" s="31"/>
      <c r="E99" s="32">
        <f>SUM(E98:E98)</f>
        <v>167.35</v>
      </c>
      <c r="F99" s="97"/>
      <c r="G99" s="99"/>
      <c r="L99" t="s">
        <v>41</v>
      </c>
    </row>
    <row r="100" spans="1:12" x14ac:dyDescent="0.25">
      <c r="A100" s="119" t="s">
        <v>56</v>
      </c>
      <c r="B100" s="119"/>
      <c r="C100" s="119"/>
      <c r="D100" s="39"/>
      <c r="E100" s="40">
        <f>E88+E97+E31+E99+E92+E13</f>
        <v>23419.150000000005</v>
      </c>
      <c r="F100" s="41"/>
      <c r="G100" s="41"/>
    </row>
    <row r="101" spans="1:12" x14ac:dyDescent="0.25">
      <c r="A101" t="s">
        <v>57</v>
      </c>
      <c r="B101" s="42"/>
      <c r="C101" s="91"/>
      <c r="D101" s="43"/>
    </row>
    <row r="102" spans="1:12" x14ac:dyDescent="0.25">
      <c r="A102" t="s">
        <v>58</v>
      </c>
      <c r="B102" s="42"/>
      <c r="C102" s="91"/>
      <c r="D102" s="43"/>
      <c r="G102" t="s">
        <v>41</v>
      </c>
    </row>
    <row r="103" spans="1:12" x14ac:dyDescent="0.25">
      <c r="A103" t="s">
        <v>59</v>
      </c>
      <c r="B103" s="42"/>
      <c r="C103" s="91"/>
      <c r="D103" s="43"/>
    </row>
    <row r="104" spans="1:12" x14ac:dyDescent="0.25">
      <c r="B104" s="42"/>
      <c r="C104" s="91"/>
      <c r="D104" s="43"/>
      <c r="I104" t="s">
        <v>41</v>
      </c>
    </row>
    <row r="105" spans="1:12" x14ac:dyDescent="0.25">
      <c r="A105" s="120" t="s">
        <v>105</v>
      </c>
      <c r="B105" s="120"/>
      <c r="C105" s="120"/>
      <c r="D105" s="120"/>
      <c r="E105" s="120"/>
    </row>
    <row r="106" spans="1:12" x14ac:dyDescent="0.25">
      <c r="B106" s="42"/>
      <c r="C106" s="91"/>
      <c r="D106" s="43"/>
    </row>
    <row r="107" spans="1:12" x14ac:dyDescent="0.25">
      <c r="A107" s="80" t="s">
        <v>60</v>
      </c>
      <c r="B107" s="121" t="s">
        <v>61</v>
      </c>
      <c r="C107" s="121"/>
      <c r="D107" s="121"/>
      <c r="E107" s="121"/>
    </row>
    <row r="108" spans="1:12" x14ac:dyDescent="0.25">
      <c r="A108" s="115">
        <f>4673.94-581.94+252716.72</f>
        <v>256808.72</v>
      </c>
      <c r="B108" s="117" t="s">
        <v>62</v>
      </c>
      <c r="C108" s="117"/>
      <c r="D108" s="117"/>
      <c r="E108" s="117"/>
      <c r="I108" t="s">
        <v>41</v>
      </c>
    </row>
    <row r="109" spans="1:12" x14ac:dyDescent="0.25">
      <c r="A109" s="116"/>
      <c r="B109" s="117"/>
      <c r="C109" s="117"/>
      <c r="D109" s="117"/>
      <c r="E109" s="117"/>
    </row>
    <row r="110" spans="1:12" x14ac:dyDescent="0.25">
      <c r="A110" s="44">
        <f>968.4</f>
        <v>968.4</v>
      </c>
      <c r="B110" s="109" t="s">
        <v>63</v>
      </c>
      <c r="C110" s="110"/>
      <c r="D110" s="110"/>
      <c r="E110" s="111"/>
      <c r="G110" t="s">
        <v>41</v>
      </c>
    </row>
    <row r="111" spans="1:12" x14ac:dyDescent="0.25">
      <c r="A111" s="23">
        <f>581.94+41698.3</f>
        <v>42280.240000000005</v>
      </c>
      <c r="B111" s="109" t="s">
        <v>64</v>
      </c>
      <c r="C111" s="110"/>
      <c r="D111" s="110"/>
      <c r="E111" s="111"/>
    </row>
    <row r="112" spans="1:12" x14ac:dyDescent="0.25">
      <c r="A112" s="23">
        <v>4492.4399999999996</v>
      </c>
      <c r="B112" s="109" t="s">
        <v>65</v>
      </c>
      <c r="C112" s="110"/>
      <c r="D112" s="110"/>
      <c r="E112" s="111"/>
    </row>
    <row r="113" spans="1:5" x14ac:dyDescent="0.25">
      <c r="A113" s="44">
        <f>90.12+280+180+60.96+30+30+24.8-87.8</f>
        <v>608.08000000000004</v>
      </c>
      <c r="B113" s="109" t="s">
        <v>66</v>
      </c>
      <c r="C113" s="110"/>
      <c r="D113" s="110"/>
      <c r="E113" s="111"/>
    </row>
    <row r="114" spans="1:5" x14ac:dyDescent="0.25">
      <c r="A114" s="23">
        <f>1000+1000</f>
        <v>2000</v>
      </c>
      <c r="B114" s="109" t="s">
        <v>67</v>
      </c>
      <c r="C114" s="110"/>
      <c r="D114" s="110"/>
      <c r="E114" s="111"/>
    </row>
    <row r="115" spans="1:5" x14ac:dyDescent="0.25">
      <c r="A115" s="23">
        <f>138.63+223.95</f>
        <v>362.58</v>
      </c>
      <c r="B115" s="46" t="s">
        <v>74</v>
      </c>
      <c r="C115" s="92"/>
      <c r="D115" s="30"/>
      <c r="E115" s="47"/>
    </row>
    <row r="116" spans="1:5" x14ac:dyDescent="0.25">
      <c r="A116" s="23">
        <v>0</v>
      </c>
      <c r="B116" s="46" t="s">
        <v>78</v>
      </c>
      <c r="C116" s="92"/>
      <c r="D116" s="45"/>
      <c r="E116" s="47"/>
    </row>
    <row r="117" spans="1:5" x14ac:dyDescent="0.25">
      <c r="A117" s="48">
        <v>388</v>
      </c>
      <c r="B117" s="112" t="s">
        <v>68</v>
      </c>
      <c r="C117" s="113"/>
      <c r="D117" s="113"/>
      <c r="E117" s="114"/>
    </row>
    <row r="118" spans="1:5" x14ac:dyDescent="0.25">
      <c r="A118" s="49">
        <f>SUM(A108:A117)</f>
        <v>307908.46000000002</v>
      </c>
      <c r="B118" s="42"/>
      <c r="C118" s="91"/>
      <c r="D118" s="43"/>
    </row>
    <row r="119" spans="1:5" x14ac:dyDescent="0.25">
      <c r="A119" s="50"/>
      <c r="B119" s="42"/>
      <c r="C119" s="91"/>
      <c r="D119" s="43"/>
    </row>
    <row r="120" spans="1:5" x14ac:dyDescent="0.25">
      <c r="A120" s="51" t="s">
        <v>69</v>
      </c>
      <c r="B120" s="38">
        <f>A118+E100</f>
        <v>331327.61000000004</v>
      </c>
      <c r="C120" s="53"/>
      <c r="D120" s="52"/>
      <c r="E120" s="53"/>
    </row>
    <row r="129" spans="13:13" x14ac:dyDescent="0.25">
      <c r="M129" s="3"/>
    </row>
    <row r="130" spans="13:13" x14ac:dyDescent="0.25">
      <c r="M130" s="3"/>
    </row>
    <row r="131" spans="13:13" x14ac:dyDescent="0.25">
      <c r="M131" s="3"/>
    </row>
    <row r="132" spans="13:13" x14ac:dyDescent="0.25">
      <c r="M132" s="3"/>
    </row>
    <row r="133" spans="13:13" x14ac:dyDescent="0.25">
      <c r="M133" s="3"/>
    </row>
    <row r="134" spans="13:13" x14ac:dyDescent="0.25">
      <c r="M134" s="3"/>
    </row>
    <row r="135" spans="13:13" x14ac:dyDescent="0.25">
      <c r="M135" s="3"/>
    </row>
    <row r="136" spans="13:13" x14ac:dyDescent="0.25">
      <c r="M136" s="3"/>
    </row>
    <row r="137" spans="13:13" x14ac:dyDescent="0.25">
      <c r="M137" s="3"/>
    </row>
    <row r="138" spans="13:13" x14ac:dyDescent="0.25">
      <c r="M138" s="3"/>
    </row>
    <row r="139" spans="13:13" x14ac:dyDescent="0.25">
      <c r="M139" s="3"/>
    </row>
    <row r="140" spans="13:13" x14ac:dyDescent="0.25">
      <c r="M140" s="3"/>
    </row>
  </sheetData>
  <mergeCells count="44">
    <mergeCell ref="A92:D92"/>
    <mergeCell ref="B111:E111"/>
    <mergeCell ref="B112:E112"/>
    <mergeCell ref="A97:C97"/>
    <mergeCell ref="F97:G97"/>
    <mergeCell ref="A99:C99"/>
    <mergeCell ref="F99:G99"/>
    <mergeCell ref="A100:C100"/>
    <mergeCell ref="A105:E105"/>
    <mergeCell ref="B107:E107"/>
    <mergeCell ref="B113:E113"/>
    <mergeCell ref="B114:E114"/>
    <mergeCell ref="B117:E117"/>
    <mergeCell ref="A108:A109"/>
    <mergeCell ref="B108:E109"/>
    <mergeCell ref="B110:E110"/>
    <mergeCell ref="F88:G88"/>
    <mergeCell ref="A31:C31"/>
    <mergeCell ref="A39:D39"/>
    <mergeCell ref="F39:G39"/>
    <mergeCell ref="F43:G43"/>
    <mergeCell ref="F41:G41"/>
    <mergeCell ref="A75:D75"/>
    <mergeCell ref="A88:C88"/>
    <mergeCell ref="A51:D51"/>
    <mergeCell ref="A55:D55"/>
    <mergeCell ref="A41:D41"/>
    <mergeCell ref="A43:D43"/>
    <mergeCell ref="A79:D79"/>
    <mergeCell ref="A87:D87"/>
    <mergeCell ref="A12:D12"/>
    <mergeCell ref="F12:G12"/>
    <mergeCell ref="A30:D30"/>
    <mergeCell ref="F30:G30"/>
    <mergeCell ref="A27:D27"/>
    <mergeCell ref="F27:G27"/>
    <mergeCell ref="A13:D13"/>
    <mergeCell ref="F13:G13"/>
    <mergeCell ref="F17:G17"/>
    <mergeCell ref="F21:G21"/>
    <mergeCell ref="F23:G23"/>
    <mergeCell ref="A17:D17"/>
    <mergeCell ref="A21:D21"/>
    <mergeCell ref="A23:D23"/>
  </mergeCells>
  <pageMargins left="0.7" right="0.7" top="0.75" bottom="0.75" header="0.3" footer="0.3"/>
  <pageSetup orientation="portrait" r:id="rId1"/>
  <ignoredErrors>
    <ignoredError sqref="B14:B15 B35:B36 B9:B11 B19 B4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2024-10-16T12:31:05Z</dcterms:created>
  <dcterms:modified xsi:type="dcterms:W3CDTF">2025-03-18T12:06:45Z</dcterms:modified>
</cp:coreProperties>
</file>