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ja\Downloads\"/>
    </mc:Choice>
  </mc:AlternateContent>
  <bookViews>
    <workbookView xWindow="0" yWindow="0" windowWidth="21570" windowHeight="814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1" l="1"/>
  <c r="E78" i="1" s="1"/>
  <c r="E67" i="1"/>
  <c r="A103" i="1"/>
  <c r="A104" i="1"/>
  <c r="A101" i="1"/>
  <c r="E37" i="1"/>
  <c r="A106" i="1" l="1"/>
  <c r="E88" i="1"/>
  <c r="E82" i="1"/>
  <c r="E22" i="1"/>
  <c r="E25" i="1"/>
  <c r="E59" i="1"/>
  <c r="E27" i="1"/>
  <c r="E12" i="1"/>
  <c r="E39" i="1" l="1"/>
  <c r="E84" i="1" l="1"/>
  <c r="E64" i="1" l="1"/>
  <c r="E51" i="1"/>
  <c r="E47" i="1"/>
  <c r="E90" i="1" l="1"/>
  <c r="E49" i="1" l="1"/>
  <c r="E85" i="1" s="1"/>
  <c r="E31" i="1"/>
  <c r="E40" i="1" s="1"/>
  <c r="A107" i="1"/>
  <c r="A111" i="1" s="1"/>
  <c r="E91" i="1" l="1"/>
  <c r="B113" i="1"/>
</calcChain>
</file>

<file path=xl/sharedStrings.xml><?xml version="1.0" encoding="utf-8"?>
<sst xmlns="http://schemas.openxmlformats.org/spreadsheetml/2006/main" count="341" uniqueCount="153">
  <si>
    <t>Glazbena škola Josipa Hatzea_x000D_
Trg Hrvatske bratske zajednice 3_x000D_
Split_x000D_
Tel: +385(21)480049   Fax: +385(21)480080_x000D_
OIB: 89701365702_x000D_
Mail: jhatze2@gmail.com_x000D_
IBAN: HR5924070001100581943</t>
  </si>
  <si>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</si>
  <si>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</si>
  <si>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</si>
  <si>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</si>
  <si>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Naziv platitelja</t>
  </si>
  <si>
    <t>Iznos</t>
  </si>
  <si>
    <t>KONTO</t>
  </si>
  <si>
    <t>Vrsta Rashoda / Izdataka</t>
  </si>
  <si>
    <t>Glazbena škola Josipa Hatzea</t>
  </si>
  <si>
    <t>Zagreb</t>
  </si>
  <si>
    <t>Tommy</t>
  </si>
  <si>
    <t>Split</t>
  </si>
  <si>
    <t>UREDSKI MATERIJAL I OSTALI MATERIJALNI RASHODI</t>
  </si>
  <si>
    <t>HEP ELEKTRA D.O.O.</t>
  </si>
  <si>
    <t>Električna energija</t>
  </si>
  <si>
    <t>ELEKTRIČNA ENERGIJA</t>
  </si>
  <si>
    <t>Materijali i dijelovi za tek. održavanje građ. objekata</t>
  </si>
  <si>
    <t>MATERIJALI ZA TEKUĆE I INVESTICIJSKO ODRŽAVANJE</t>
  </si>
  <si>
    <t>Sitni inventar</t>
  </si>
  <si>
    <t>SITNI INVENTAR I AUTO GUME</t>
  </si>
  <si>
    <t>RASHODI ZA MATERIJAL</t>
  </si>
  <si>
    <t>HT D.D.</t>
  </si>
  <si>
    <t>Usluga telefona i interneta</t>
  </si>
  <si>
    <t>Fina</t>
  </si>
  <si>
    <t>A1</t>
  </si>
  <si>
    <t>-</t>
  </si>
  <si>
    <t>USLUGE INTERNETA TELEFONA I POŠTE</t>
  </si>
  <si>
    <t>HRT</t>
  </si>
  <si>
    <t>usluge promidžbe i informiranja</t>
  </si>
  <si>
    <t>USLUGE PROMIDŽBE I INFORMIRANJA</t>
  </si>
  <si>
    <t>Trogir Holding</t>
  </si>
  <si>
    <t>09746817380</t>
  </si>
  <si>
    <t>Trogir</t>
  </si>
  <si>
    <t>Iznošenje i odvoz smeća</t>
  </si>
  <si>
    <t>Čistoća d.o.o.</t>
  </si>
  <si>
    <t>Vodovod I kanalizacija d.o.o.</t>
  </si>
  <si>
    <t>Opskrba vodom</t>
  </si>
  <si>
    <t>Grad Split</t>
  </si>
  <si>
    <t>Komunalne usluga</t>
  </si>
  <si>
    <t>Zeleno i modro d.o.o.</t>
  </si>
  <si>
    <t>Kaštel Sućurac</t>
  </si>
  <si>
    <t>KOMUNALNE USLUGE</t>
  </si>
  <si>
    <t>zakupnina prostora</t>
  </si>
  <si>
    <t>Republika Hrvatska-Ministarstvo obrane</t>
  </si>
  <si>
    <t>Grad Trogir</t>
  </si>
  <si>
    <t>Odvjetničko društvo Matulić, Bilić I Vrsalović</t>
  </si>
  <si>
    <t xml:space="preserve"> </t>
  </si>
  <si>
    <t>In rebus d.o.o.</t>
  </si>
  <si>
    <t>ZAKUPNINE I NAJAMNINE</t>
  </si>
  <si>
    <t>Ostale intelektualne usluge</t>
  </si>
  <si>
    <t>INTELEKTUALNE I OSOBNE USLUGE</t>
  </si>
  <si>
    <t>AP SPLIT</t>
  </si>
  <si>
    <t>Računalne usluge</t>
  </si>
  <si>
    <t>RAČUNALNE USLUGE</t>
  </si>
  <si>
    <t>RASHODI ZA USLUGE</t>
  </si>
  <si>
    <t>ZOOM</t>
  </si>
  <si>
    <t>OSTALI NESPOMENUTI RASHODI POSLOVANJA</t>
  </si>
  <si>
    <t>OTP BANKA D.D.</t>
  </si>
  <si>
    <t>Zadar</t>
  </si>
  <si>
    <t>Usluge banaka</t>
  </si>
  <si>
    <t>RASHODI BANAKA</t>
  </si>
  <si>
    <t>UKUPNO</t>
  </si>
  <si>
    <t>Naziv isplatitelja: Glazbena škola Josipa Hatzea</t>
  </si>
  <si>
    <t>Adresa: Trg Hrvatske bratske zajednice 3, 21000 Split</t>
  </si>
  <si>
    <t>OIB: 89701365702</t>
  </si>
  <si>
    <t xml:space="preserve">Način objave isplaćenog iznosa </t>
  </si>
  <si>
    <t>Vrsta rashoda i izdataka</t>
  </si>
  <si>
    <t>3111- bruto plaća za redovan rad (ukupni iznos bez bolovanja na teret HZZO)</t>
  </si>
  <si>
    <t>3121- ostali rashodi za zaposlene ( bruto iznos)</t>
  </si>
  <si>
    <t>3132- doprinos na bruto</t>
  </si>
  <si>
    <t>32121- naknada za prijevoz s posla i na posao</t>
  </si>
  <si>
    <t>3212- službeni put</t>
  </si>
  <si>
    <t>32352-zakupnine i najam objekata</t>
  </si>
  <si>
    <t>32955- novčana naknada za poslodavca zbog nezapošljavanj osoba s invaliditetom</t>
  </si>
  <si>
    <t>Ukupno utrošeno sredstava</t>
  </si>
  <si>
    <t>Euro-Unit d.o.o.</t>
  </si>
  <si>
    <t>Čakovec</t>
  </si>
  <si>
    <t>USLUGE TEKUĆEG ODRŽAVANJA</t>
  </si>
  <si>
    <t>Usluga tekućeg održavanja</t>
  </si>
  <si>
    <t xml:space="preserve">AP-SPLIT </t>
  </si>
  <si>
    <t>Usluge prijevoza</t>
  </si>
  <si>
    <t>3241- naknade osobama izvan radnog odnosa</t>
  </si>
  <si>
    <t>Varaždin</t>
  </si>
  <si>
    <t>Službena putovanja</t>
  </si>
  <si>
    <t>Bendić papir d.o.o.</t>
  </si>
  <si>
    <t>Uredski materijal</t>
  </si>
  <si>
    <t>GRAFIČKE USLUGE</t>
  </si>
  <si>
    <t>Ostali materijali za redovni rad</t>
  </si>
  <si>
    <t>3291- naknade članovima vijeća</t>
  </si>
  <si>
    <t>Sredstva za čišćenje</t>
  </si>
  <si>
    <t>Dm-drogerie markt d.o.o.</t>
  </si>
  <si>
    <t>Andabaka d.o.o.</t>
  </si>
  <si>
    <t>Obrt Dobri vl. Ante Barić</t>
  </si>
  <si>
    <t>Ostale usluge</t>
  </si>
  <si>
    <t>intelektualne i osobne usluge ( ugovor o djelu, bruto iznos s doprinosima na bruto</t>
  </si>
  <si>
    <t>38644175459</t>
  </si>
  <si>
    <t>NAKNADA TROŠKOVA ZAPOSLENIMA</t>
  </si>
  <si>
    <t>Isplata Sredstava Za Razdoblje: 01.11.2024 Do 30.11.2024</t>
  </si>
  <si>
    <t>STUDENTSKI CENTAR SPLIT</t>
  </si>
  <si>
    <t>Reprezentacija</t>
  </si>
  <si>
    <t>Links d.o.o.</t>
  </si>
  <si>
    <t>Sv.Nedjelja</t>
  </si>
  <si>
    <t>radna odjeća</t>
  </si>
  <si>
    <t>Škare Trade d.o.o.</t>
  </si>
  <si>
    <t>Spak-trgovina d.o.o.</t>
  </si>
  <si>
    <t>Odanost d.o.o.</t>
  </si>
  <si>
    <t>Ostali rashodi</t>
  </si>
  <si>
    <t>SF1 COFFEE D.O.O.</t>
  </si>
  <si>
    <t>Viator d.o.o.</t>
  </si>
  <si>
    <t>FLOA D.O.O.</t>
  </si>
  <si>
    <t>Livadić Samobor d.o.o.</t>
  </si>
  <si>
    <t>Samobor</t>
  </si>
  <si>
    <t>A4</t>
  </si>
  <si>
    <t>Kaštel Gomilica</t>
  </si>
  <si>
    <t>Petra er Pinea j.d.o.o.</t>
  </si>
  <si>
    <t>Stari Grad</t>
  </si>
  <si>
    <t>Dodiković obrt za usluge</t>
  </si>
  <si>
    <t>Upravitelj d.o.o.</t>
  </si>
  <si>
    <t>Prva brzina vl. Mijodrag Miljević</t>
  </si>
  <si>
    <t>Elektrotehnička škola split</t>
  </si>
  <si>
    <t>E plus d.o.o.</t>
  </si>
  <si>
    <t>Donji Stupnik</t>
  </si>
  <si>
    <t>Pevex d.d.</t>
  </si>
  <si>
    <t>MATERIJALI I SIROVINE</t>
  </si>
  <si>
    <t>DECATHLON</t>
  </si>
  <si>
    <t>ANĐELA BODROŽIĆ</t>
  </si>
  <si>
    <t>SUNČICA BANDIĆ</t>
  </si>
  <si>
    <t>Ljekarna Splitko-dalmatinska</t>
  </si>
  <si>
    <t>A1 center d.o.o.</t>
  </si>
  <si>
    <t>Sesvete</t>
  </si>
  <si>
    <t>Građa-prodajni centar d.o.o.</t>
  </si>
  <si>
    <t>KORANA BILAN</t>
  </si>
  <si>
    <t>MISLAV ČARGO</t>
  </si>
  <si>
    <t>MONICA DINONI</t>
  </si>
  <si>
    <t>NIKOLAJ DRONGOVSKIJ</t>
  </si>
  <si>
    <t>IVANA OREB</t>
  </si>
  <si>
    <t>TANJA PUHARIĆ</t>
  </si>
  <si>
    <t>ANKICA RADALJ</t>
  </si>
  <si>
    <t>PETRA STUPALO</t>
  </si>
  <si>
    <t>LUKŠA VUČIĆ</t>
  </si>
  <si>
    <t>Croatia Airline</t>
  </si>
  <si>
    <t>64731717121</t>
  </si>
  <si>
    <t>73899853078</t>
  </si>
  <si>
    <t>24640993045</t>
  </si>
  <si>
    <t>71474870971</t>
  </si>
  <si>
    <t>Dugopolje</t>
  </si>
  <si>
    <t>SLUŽBENA, RADNA I ZAŠTITNA ODJEĆA</t>
  </si>
  <si>
    <t>69990662180</t>
  </si>
  <si>
    <t>A442 vl. Davor Jelavić Šako</t>
  </si>
  <si>
    <t>Ravnalo j.d.o.o.</t>
  </si>
  <si>
    <t>CVJEĆARNICA MISS VL. Ivana Radić</t>
  </si>
  <si>
    <t>INFORMACIJA O TROŠENJU SREDSTAVA ZA STUDENI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</si>
</sst>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#,##0.00_ ;\-#,##0.00\ 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color rgb="FF4D5156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02849"/>
      <name val="Calibri"/>
      <family val="2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left" vertical="top" wrapText="1"/>
    </xf>
    <xf numFmtId="49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 applyAlignment="1">
      <alignment horizontal="left"/>
    </xf>
    <xf numFmtId="164" fontId="2" fillId="2" borderId="0" xfId="0" applyNumberFormat="1" applyFont="1" applyFill="1"/>
    <xf numFmtId="0" fontId="2" fillId="2" borderId="0" xfId="0" applyFont="1" applyFill="1"/>
    <xf numFmtId="0" fontId="1" fillId="0" borderId="0" xfId="0" applyFont="1"/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3" xfId="0" applyFill="1" applyBorder="1"/>
    <xf numFmtId="0" fontId="0" fillId="0" borderId="3" xfId="0" applyBorder="1" applyAlignment="1"/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4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3" xfId="0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4" fontId="0" fillId="0" borderId="3" xfId="0" applyNumberFormat="1" applyFill="1" applyBorder="1"/>
    <xf numFmtId="0" fontId="0" fillId="0" borderId="3" xfId="0" applyBorder="1"/>
    <xf numFmtId="4" fontId="0" fillId="4" borderId="3" xfId="0" applyNumberFormat="1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 applyAlignment="1"/>
    <xf numFmtId="0" fontId="0" fillId="0" borderId="4" xfId="0" applyFill="1" applyBorder="1" applyAlignment="1">
      <alignment horizontal="left"/>
    </xf>
    <xf numFmtId="0" fontId="0" fillId="0" borderId="6" xfId="0" applyFill="1" applyBorder="1" applyAlignment="1">
      <alignment horizontal="right" wrapText="1"/>
    </xf>
    <xf numFmtId="0" fontId="0" fillId="0" borderId="3" xfId="0" applyFill="1" applyBorder="1" applyAlignment="1">
      <alignment horizontal="left" wrapText="1"/>
    </xf>
    <xf numFmtId="0" fontId="0" fillId="4" borderId="3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0" fillId="0" borderId="5" xfId="0" applyFill="1" applyBorder="1"/>
    <xf numFmtId="0" fontId="0" fillId="0" borderId="6" xfId="0" applyBorder="1" applyAlignment="1">
      <alignment horizontal="left"/>
    </xf>
    <xf numFmtId="49" fontId="0" fillId="0" borderId="3" xfId="0" applyNumberForma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0" fillId="4" borderId="6" xfId="0" applyFill="1" applyBorder="1" applyAlignment="1">
      <alignment horizontal="center"/>
    </xf>
    <xf numFmtId="4" fontId="0" fillId="4" borderId="4" xfId="0" applyNumberFormat="1" applyFill="1" applyBorder="1" applyAlignment="1"/>
    <xf numFmtId="0" fontId="0" fillId="4" borderId="3" xfId="0" applyFill="1" applyBorder="1"/>
    <xf numFmtId="0" fontId="8" fillId="0" borderId="3" xfId="0" applyFont="1" applyBorder="1" applyAlignment="1">
      <alignment horizontal="left"/>
    </xf>
    <xf numFmtId="0" fontId="0" fillId="5" borderId="3" xfId="0" applyFill="1" applyBorder="1" applyAlignment="1">
      <alignment horizontal="center"/>
    </xf>
    <xf numFmtId="4" fontId="0" fillId="5" borderId="3" xfId="0" applyNumberFormat="1" applyFill="1" applyBorder="1"/>
    <xf numFmtId="2" fontId="0" fillId="0" borderId="3" xfId="0" applyNumberFormat="1" applyFill="1" applyBorder="1"/>
    <xf numFmtId="4" fontId="0" fillId="4" borderId="3" xfId="0" applyNumberFormat="1" applyFill="1" applyBorder="1" applyAlignment="1"/>
    <xf numFmtId="0" fontId="10" fillId="0" borderId="0" xfId="0" applyFont="1" applyAlignment="1">
      <alignment horizontal="left"/>
    </xf>
    <xf numFmtId="0" fontId="0" fillId="6" borderId="0" xfId="0" applyFill="1" applyBorder="1" applyAlignment="1">
      <alignment horizontal="center"/>
    </xf>
    <xf numFmtId="4" fontId="0" fillId="6" borderId="0" xfId="0" applyNumberFormat="1" applyFill="1"/>
    <xf numFmtId="0" fontId="0" fillId="6" borderId="0" xfId="0" applyFill="1"/>
    <xf numFmtId="0" fontId="0" fillId="0" borderId="0" xfId="0" applyAlignment="1"/>
    <xf numFmtId="0" fontId="0" fillId="0" borderId="0" xfId="0" applyAlignment="1">
      <alignment horizontal="center" vertical="center"/>
    </xf>
    <xf numFmtId="4" fontId="0" fillId="0" borderId="3" xfId="0" applyNumberFormat="1" applyFill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4" fontId="0" fillId="0" borderId="3" xfId="0" applyNumberFormat="1" applyFill="1" applyBorder="1" applyAlignment="1">
      <alignment vertical="center"/>
    </xf>
    <xf numFmtId="4" fontId="0" fillId="0" borderId="0" xfId="0" applyNumberFormat="1" applyFill="1" applyBorder="1"/>
    <xf numFmtId="4" fontId="0" fillId="0" borderId="0" xfId="0" applyNumberFormat="1"/>
    <xf numFmtId="0" fontId="0" fillId="4" borderId="3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left" vertical="center"/>
    </xf>
    <xf numFmtId="165" fontId="6" fillId="0" borderId="3" xfId="0" applyNumberFormat="1" applyFont="1" applyFill="1" applyBorder="1" applyAlignment="1"/>
    <xf numFmtId="0" fontId="6" fillId="0" borderId="3" xfId="0" applyFont="1" applyFill="1" applyBorder="1" applyAlignment="1">
      <alignment horizontal="right" vertical="center"/>
    </xf>
    <xf numFmtId="165" fontId="1" fillId="7" borderId="3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right"/>
    </xf>
    <xf numFmtId="4" fontId="0" fillId="0" borderId="4" xfId="0" applyNumberFormat="1" applyFill="1" applyBorder="1"/>
    <xf numFmtId="4" fontId="0" fillId="0" borderId="4" xfId="0" applyNumberFormat="1" applyFill="1" applyBorder="1" applyAlignment="1"/>
    <xf numFmtId="49" fontId="6" fillId="0" borderId="3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165" fontId="6" fillId="0" borderId="3" xfId="0" applyNumberFormat="1" applyFont="1" applyFill="1" applyBorder="1" applyAlignment="1">
      <alignment horizontal="right" vertical="center"/>
    </xf>
    <xf numFmtId="49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6" fillId="0" borderId="3" xfId="0" applyFont="1" applyBorder="1" applyAlignment="1">
      <alignment horizontal="right"/>
    </xf>
    <xf numFmtId="0" fontId="5" fillId="0" borderId="3" xfId="0" applyFont="1" applyBorder="1" applyAlignment="1"/>
    <xf numFmtId="49" fontId="5" fillId="0" borderId="3" xfId="0" applyNumberFormat="1" applyFont="1" applyBorder="1" applyAlignment="1">
      <alignment horizontal="right"/>
    </xf>
    <xf numFmtId="0" fontId="6" fillId="0" borderId="3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4" xfId="0" applyFill="1" applyBorder="1"/>
    <xf numFmtId="0" fontId="0" fillId="0" borderId="3" xfId="0" applyFill="1" applyBorder="1" applyAlignment="1">
      <alignment wrapText="1"/>
    </xf>
    <xf numFmtId="0" fontId="11" fillId="0" borderId="5" xfId="0" applyFont="1" applyFill="1" applyBorder="1" applyAlignment="1">
      <alignment horizontal="left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165" fontId="6" fillId="0" borderId="3" xfId="0" applyNumberFormat="1" applyFont="1" applyFill="1" applyBorder="1" applyAlignment="1">
      <alignment horizontal="right"/>
    </xf>
    <xf numFmtId="0" fontId="12" fillId="5" borderId="6" xfId="0" applyFont="1" applyFill="1" applyBorder="1" applyAlignment="1">
      <alignment horizontal="center"/>
    </xf>
    <xf numFmtId="4" fontId="12" fillId="5" borderId="6" xfId="0" applyNumberFormat="1" applyFont="1" applyFill="1" applyBorder="1" applyAlignment="1"/>
    <xf numFmtId="0" fontId="12" fillId="5" borderId="6" xfId="0" applyFont="1" applyFill="1" applyBorder="1" applyAlignment="1"/>
    <xf numFmtId="0" fontId="12" fillId="5" borderId="4" xfId="0" applyFont="1" applyFill="1" applyBorder="1" applyAlignment="1"/>
    <xf numFmtId="0" fontId="0" fillId="4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/>
    </xf>
    <xf numFmtId="4" fontId="0" fillId="8" borderId="3" xfId="0" applyNumberFormat="1" applyFill="1" applyBorder="1" applyAlignment="1"/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11" fillId="7" borderId="5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4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8" borderId="3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3"/>
  <sheetViews>
    <sheetView tabSelected="1" topLeftCell="A82" workbookViewId="0">
      <selection activeCell="G102" sqref="G102"/>
    </sheetView>
  </sheetViews>
  <sheetFormatPr defaultRowHeight="15" x14ac:dyDescent="0.25"/>
  <cols>
    <col min="1" max="1" width="49.140625" customWidth="1"/>
    <col min="2" max="2" width="12.7109375" customWidth="1"/>
    <col min="3" max="3" width="17.85546875" style="3" bestFit="1" customWidth="1"/>
    <col min="4" max="4" width="27" style="3" bestFit="1" customWidth="1"/>
    <col min="5" max="5" width="11.5703125" customWidth="1"/>
    <col min="6" max="6" width="8.28515625" bestFit="1" customWidth="1"/>
    <col min="7" max="7" width="73.5703125" customWidth="1"/>
  </cols>
  <sheetData>
    <row r="2" spans="1:13" ht="122.25" customHeight="1" x14ac:dyDescent="0.25">
      <c r="A2" s="1" t="s">
        <v>0</v>
      </c>
      <c r="B2" s="2"/>
      <c r="E2" s="4"/>
    </row>
    <row r="3" spans="1:13" ht="23.25" x14ac:dyDescent="0.35">
      <c r="A3" s="5" t="s">
        <v>1</v>
      </c>
      <c r="B3" s="6"/>
      <c r="C3" s="7"/>
      <c r="D3" s="7"/>
      <c r="E3" s="8"/>
      <c r="F3" s="9"/>
      <c r="G3" s="9"/>
    </row>
    <row r="4" spans="1:13" x14ac:dyDescent="0.25">
      <c r="B4" s="2"/>
      <c r="E4" s="4"/>
    </row>
    <row r="5" spans="1:13" x14ac:dyDescent="0.25">
      <c r="A5" s="10" t="s">
        <v>98</v>
      </c>
      <c r="B5" s="2"/>
      <c r="E5" s="4"/>
    </row>
    <row r="6" spans="1:13" ht="15.75" thickBot="1" x14ac:dyDescent="0.3">
      <c r="A6" s="11"/>
      <c r="B6" s="2"/>
      <c r="C6" s="1"/>
      <c r="D6" s="1"/>
      <c r="E6" s="4"/>
    </row>
    <row r="7" spans="1:13" ht="48" thickTop="1" x14ac:dyDescent="0.25">
      <c r="A7" s="12" t="s">
        <v>2</v>
      </c>
      <c r="B7" s="13" t="s">
        <v>3</v>
      </c>
      <c r="C7" s="14" t="s">
        <v>4</v>
      </c>
      <c r="D7" s="14" t="s">
        <v>5</v>
      </c>
      <c r="E7" s="15" t="s">
        <v>6</v>
      </c>
      <c r="F7" s="12" t="s">
        <v>7</v>
      </c>
      <c r="G7" s="16" t="s">
        <v>8</v>
      </c>
    </row>
    <row r="8" spans="1:13" s="64" customFormat="1" ht="15.75" x14ac:dyDescent="0.25">
      <c r="A8" s="91" t="s">
        <v>109</v>
      </c>
      <c r="B8" s="77" t="s">
        <v>142</v>
      </c>
      <c r="C8" s="67" t="s">
        <v>12</v>
      </c>
      <c r="D8" s="87" t="s">
        <v>9</v>
      </c>
      <c r="E8" s="79">
        <v>205.4</v>
      </c>
      <c r="F8" s="65">
        <v>3211</v>
      </c>
      <c r="G8" s="66" t="s">
        <v>84</v>
      </c>
      <c r="H8" s="64" t="s">
        <v>47</v>
      </c>
    </row>
    <row r="9" spans="1:13" s="64" customFormat="1" ht="15.75" x14ac:dyDescent="0.25">
      <c r="A9" s="91" t="s">
        <v>111</v>
      </c>
      <c r="B9" s="77" t="s">
        <v>143</v>
      </c>
      <c r="C9" s="67" t="s">
        <v>112</v>
      </c>
      <c r="D9" s="87" t="s">
        <v>9</v>
      </c>
      <c r="E9" s="79">
        <v>81.599999999999994</v>
      </c>
      <c r="F9" s="65">
        <v>3211</v>
      </c>
      <c r="G9" s="66" t="s">
        <v>84</v>
      </c>
      <c r="H9" s="64" t="s">
        <v>47</v>
      </c>
    </row>
    <row r="10" spans="1:13" s="64" customFormat="1" ht="15.75" x14ac:dyDescent="0.25">
      <c r="A10" s="91" t="s">
        <v>117</v>
      </c>
      <c r="B10" s="77" t="s">
        <v>26</v>
      </c>
      <c r="C10" s="67" t="s">
        <v>26</v>
      </c>
      <c r="D10" s="87" t="s">
        <v>9</v>
      </c>
      <c r="E10" s="79">
        <v>497.73</v>
      </c>
      <c r="F10" s="65">
        <v>3211</v>
      </c>
      <c r="G10" s="66" t="s">
        <v>84</v>
      </c>
      <c r="I10" s="64" t="s">
        <v>47</v>
      </c>
      <c r="M10" s="64" t="s">
        <v>47</v>
      </c>
    </row>
    <row r="11" spans="1:13" s="64" customFormat="1" ht="15.75" x14ac:dyDescent="0.25">
      <c r="A11" s="91" t="s">
        <v>141</v>
      </c>
      <c r="B11" s="77" t="s">
        <v>144</v>
      </c>
      <c r="C11" s="67" t="s">
        <v>10</v>
      </c>
      <c r="D11" s="87" t="s">
        <v>9</v>
      </c>
      <c r="E11" s="79">
        <v>373.1</v>
      </c>
      <c r="F11" s="65">
        <v>3211</v>
      </c>
      <c r="G11" s="66" t="s">
        <v>84</v>
      </c>
      <c r="H11" s="64" t="s">
        <v>47</v>
      </c>
    </row>
    <row r="12" spans="1:13" s="64" customFormat="1" ht="15.75" x14ac:dyDescent="0.25">
      <c r="A12" s="110" t="s">
        <v>97</v>
      </c>
      <c r="B12" s="111"/>
      <c r="C12" s="111"/>
      <c r="D12" s="112"/>
      <c r="E12" s="72">
        <f>SUM(E8:E11)</f>
        <v>1157.83</v>
      </c>
      <c r="F12" s="68"/>
      <c r="G12" s="69"/>
    </row>
    <row r="13" spans="1:13" s="64" customFormat="1" ht="15.75" x14ac:dyDescent="0.25">
      <c r="A13" s="66" t="s">
        <v>85</v>
      </c>
      <c r="B13" s="77" t="s">
        <v>96</v>
      </c>
      <c r="C13" s="85" t="s">
        <v>12</v>
      </c>
      <c r="D13" s="20" t="s">
        <v>9</v>
      </c>
      <c r="E13" s="70">
        <v>49.25</v>
      </c>
      <c r="F13" s="71">
        <v>3221</v>
      </c>
      <c r="G13" s="66" t="s">
        <v>86</v>
      </c>
    </row>
    <row r="14" spans="1:13" x14ac:dyDescent="0.25">
      <c r="A14" s="17" t="s">
        <v>91</v>
      </c>
      <c r="B14" s="83">
        <v>94124811986</v>
      </c>
      <c r="C14" s="23" t="s">
        <v>10</v>
      </c>
      <c r="D14" s="19" t="s">
        <v>9</v>
      </c>
      <c r="E14" s="21">
        <v>38.9</v>
      </c>
      <c r="F14" s="17">
        <v>3221</v>
      </c>
      <c r="G14" s="17" t="s">
        <v>90</v>
      </c>
      <c r="H14" s="64"/>
      <c r="I14" s="64"/>
    </row>
    <row r="15" spans="1:13" x14ac:dyDescent="0.25">
      <c r="A15" s="17" t="s">
        <v>125</v>
      </c>
      <c r="B15" s="83">
        <v>89516372197</v>
      </c>
      <c r="C15" s="23" t="s">
        <v>10</v>
      </c>
      <c r="D15" s="19" t="s">
        <v>9</v>
      </c>
      <c r="E15" s="21">
        <v>19.95</v>
      </c>
      <c r="F15" s="27">
        <v>3221</v>
      </c>
      <c r="G15" s="17" t="s">
        <v>88</v>
      </c>
      <c r="H15" s="64"/>
      <c r="I15" s="64"/>
    </row>
    <row r="16" spans="1:13" ht="15.75" x14ac:dyDescent="0.25">
      <c r="A16" s="17" t="s">
        <v>129</v>
      </c>
      <c r="B16" s="83">
        <v>71419404424</v>
      </c>
      <c r="C16" s="25" t="s">
        <v>12</v>
      </c>
      <c r="D16" s="19" t="s">
        <v>9</v>
      </c>
      <c r="E16" s="26">
        <v>7</v>
      </c>
      <c r="F16" s="27">
        <v>3221</v>
      </c>
      <c r="G16" s="66" t="s">
        <v>86</v>
      </c>
      <c r="H16" s="64"/>
      <c r="I16" s="64"/>
    </row>
    <row r="17" spans="1:11" ht="15.75" x14ac:dyDescent="0.25">
      <c r="A17" s="17" t="s">
        <v>101</v>
      </c>
      <c r="B17" s="83">
        <v>32614011568</v>
      </c>
      <c r="C17" s="25" t="s">
        <v>102</v>
      </c>
      <c r="D17" s="19" t="s">
        <v>9</v>
      </c>
      <c r="E17" s="26">
        <v>3.99</v>
      </c>
      <c r="F17" s="27">
        <v>3222</v>
      </c>
      <c r="G17" s="66" t="s">
        <v>86</v>
      </c>
      <c r="H17" s="64"/>
      <c r="I17" s="64"/>
    </row>
    <row r="18" spans="1:11" x14ac:dyDescent="0.25">
      <c r="A18" s="17" t="s">
        <v>128</v>
      </c>
      <c r="B18" s="84" t="s">
        <v>145</v>
      </c>
      <c r="C18" s="25" t="s">
        <v>146</v>
      </c>
      <c r="D18" s="19" t="s">
        <v>9</v>
      </c>
      <c r="E18" s="26">
        <v>4.59</v>
      </c>
      <c r="F18" s="27">
        <v>3221</v>
      </c>
      <c r="G18" s="17" t="s">
        <v>90</v>
      </c>
      <c r="H18" s="64"/>
      <c r="I18" s="64"/>
      <c r="K18" t="s">
        <v>47</v>
      </c>
    </row>
    <row r="19" spans="1:11" x14ac:dyDescent="0.25">
      <c r="A19" s="17" t="s">
        <v>93</v>
      </c>
      <c r="B19" s="83" t="s">
        <v>26</v>
      </c>
      <c r="C19" s="25" t="s">
        <v>26</v>
      </c>
      <c r="D19" s="19" t="s">
        <v>9</v>
      </c>
      <c r="E19" s="26">
        <v>26.1</v>
      </c>
      <c r="F19" s="27">
        <v>3221</v>
      </c>
      <c r="G19" s="17" t="s">
        <v>88</v>
      </c>
      <c r="H19" s="64"/>
      <c r="I19" s="64"/>
    </row>
    <row r="20" spans="1:11" ht="15.75" x14ac:dyDescent="0.25">
      <c r="A20" s="17" t="s">
        <v>113</v>
      </c>
      <c r="B20" s="83">
        <v>23164877659</v>
      </c>
      <c r="C20" s="25" t="s">
        <v>114</v>
      </c>
      <c r="D20" s="19" t="s">
        <v>9</v>
      </c>
      <c r="E20" s="26">
        <v>152.38</v>
      </c>
      <c r="F20" s="27">
        <v>3221</v>
      </c>
      <c r="G20" s="66" t="s">
        <v>86</v>
      </c>
      <c r="H20" s="64"/>
      <c r="I20" s="64"/>
    </row>
    <row r="21" spans="1:11" x14ac:dyDescent="0.25">
      <c r="A21" s="17" t="s">
        <v>123</v>
      </c>
      <c r="B21" s="83">
        <v>73660371074</v>
      </c>
      <c r="C21" s="25" t="s">
        <v>130</v>
      </c>
      <c r="D21" s="19" t="s">
        <v>9</v>
      </c>
      <c r="E21" s="26">
        <v>6.6</v>
      </c>
      <c r="F21" s="27">
        <v>3221</v>
      </c>
      <c r="G21" s="17" t="s">
        <v>88</v>
      </c>
      <c r="H21" s="64"/>
      <c r="I21" s="64"/>
      <c r="K21" t="s">
        <v>47</v>
      </c>
    </row>
    <row r="22" spans="1:11" x14ac:dyDescent="0.25">
      <c r="A22" s="104" t="s">
        <v>13</v>
      </c>
      <c r="B22" s="105"/>
      <c r="C22" s="105"/>
      <c r="D22" s="106"/>
      <c r="E22" s="28">
        <f>SUM(E13:E21)</f>
        <v>308.76</v>
      </c>
      <c r="F22" s="109"/>
      <c r="G22" s="109"/>
      <c r="H22" s="64"/>
      <c r="I22" s="64"/>
    </row>
    <row r="23" spans="1:11" x14ac:dyDescent="0.25">
      <c r="A23" s="17" t="s">
        <v>108</v>
      </c>
      <c r="B23" s="83">
        <v>54414225122</v>
      </c>
      <c r="C23" s="25" t="s">
        <v>10</v>
      </c>
      <c r="D23" s="19" t="s">
        <v>9</v>
      </c>
      <c r="E23" s="26">
        <v>5.4</v>
      </c>
      <c r="F23" s="27">
        <v>3222</v>
      </c>
      <c r="G23" s="17" t="s">
        <v>100</v>
      </c>
      <c r="H23" s="64"/>
      <c r="I23" s="64"/>
    </row>
    <row r="24" spans="1:11" x14ac:dyDescent="0.25">
      <c r="A24" s="17" t="s">
        <v>11</v>
      </c>
      <c r="B24" s="83">
        <v>31869636818</v>
      </c>
      <c r="C24" s="25" t="s">
        <v>12</v>
      </c>
      <c r="D24" s="19" t="s">
        <v>9</v>
      </c>
      <c r="E24" s="26">
        <v>26.88</v>
      </c>
      <c r="F24" s="27">
        <v>3222</v>
      </c>
      <c r="G24" s="17" t="s">
        <v>100</v>
      </c>
      <c r="H24" s="64"/>
      <c r="I24" s="64"/>
      <c r="K24" t="s">
        <v>47</v>
      </c>
    </row>
    <row r="25" spans="1:11" x14ac:dyDescent="0.25">
      <c r="A25" s="104" t="s">
        <v>124</v>
      </c>
      <c r="B25" s="105"/>
      <c r="C25" s="105"/>
      <c r="D25" s="106"/>
      <c r="E25" s="28">
        <f>E23</f>
        <v>5.4</v>
      </c>
      <c r="F25" s="109"/>
      <c r="G25" s="109"/>
      <c r="H25" s="64"/>
      <c r="I25" s="64"/>
    </row>
    <row r="26" spans="1:11" ht="14.25" customHeight="1" x14ac:dyDescent="0.25">
      <c r="A26" s="17" t="s">
        <v>14</v>
      </c>
      <c r="B26" s="25">
        <v>43965974818</v>
      </c>
      <c r="C26" s="19" t="s">
        <v>10</v>
      </c>
      <c r="D26" s="19" t="s">
        <v>9</v>
      </c>
      <c r="E26" s="21">
        <v>568.4</v>
      </c>
      <c r="F26" s="17">
        <v>3223</v>
      </c>
      <c r="G26" s="17" t="s">
        <v>15</v>
      </c>
      <c r="H26" s="64"/>
      <c r="I26" s="64"/>
    </row>
    <row r="27" spans="1:11" x14ac:dyDescent="0.25">
      <c r="A27" s="104" t="s">
        <v>16</v>
      </c>
      <c r="B27" s="105"/>
      <c r="C27" s="105"/>
      <c r="D27" s="106"/>
      <c r="E27" s="28">
        <f>E26</f>
        <v>568.4</v>
      </c>
      <c r="F27" s="109"/>
      <c r="G27" s="109"/>
      <c r="H27" s="64"/>
      <c r="I27" s="64"/>
    </row>
    <row r="28" spans="1:11" x14ac:dyDescent="0.25">
      <c r="A28" s="23" t="s">
        <v>105</v>
      </c>
      <c r="B28" s="29">
        <v>82443748182</v>
      </c>
      <c r="C28" s="23" t="s">
        <v>10</v>
      </c>
      <c r="D28" s="23" t="s">
        <v>9</v>
      </c>
      <c r="E28" s="26">
        <v>879.88</v>
      </c>
      <c r="F28" s="30">
        <v>3224</v>
      </c>
      <c r="G28" s="31" t="s">
        <v>17</v>
      </c>
      <c r="H28" s="64"/>
      <c r="I28" s="64"/>
    </row>
    <row r="29" spans="1:11" x14ac:dyDescent="0.25">
      <c r="A29" s="78" t="s">
        <v>92</v>
      </c>
      <c r="B29" s="102">
        <v>72859545484</v>
      </c>
      <c r="C29" s="103" t="s">
        <v>12</v>
      </c>
      <c r="D29" s="23" t="s">
        <v>9</v>
      </c>
      <c r="E29" s="26">
        <v>48.77</v>
      </c>
      <c r="F29" s="30">
        <v>3224</v>
      </c>
      <c r="G29" s="31" t="s">
        <v>17</v>
      </c>
      <c r="H29" s="64"/>
      <c r="I29" s="64"/>
    </row>
    <row r="30" spans="1:11" x14ac:dyDescent="0.25">
      <c r="A30" s="78" t="s">
        <v>131</v>
      </c>
      <c r="B30" s="102">
        <v>70571833346</v>
      </c>
      <c r="C30" s="103" t="s">
        <v>12</v>
      </c>
      <c r="D30" s="23" t="s">
        <v>9</v>
      </c>
      <c r="E30" s="26">
        <v>16.579999999999998</v>
      </c>
      <c r="F30" s="30">
        <v>3224</v>
      </c>
      <c r="G30" s="31" t="s">
        <v>17</v>
      </c>
      <c r="H30" s="64"/>
      <c r="I30" s="64"/>
    </row>
    <row r="31" spans="1:11" x14ac:dyDescent="0.25">
      <c r="A31" s="104" t="s">
        <v>18</v>
      </c>
      <c r="B31" s="105"/>
      <c r="C31" s="105"/>
      <c r="D31" s="106"/>
      <c r="E31" s="28">
        <f>SUM(E28:E28)</f>
        <v>879.88</v>
      </c>
      <c r="F31" s="107"/>
      <c r="G31" s="108"/>
      <c r="H31" s="64"/>
      <c r="I31" s="64"/>
    </row>
    <row r="32" spans="1:11" x14ac:dyDescent="0.25">
      <c r="A32" s="23" t="s">
        <v>123</v>
      </c>
      <c r="B32" s="29">
        <v>73660371074</v>
      </c>
      <c r="C32" s="23" t="s">
        <v>130</v>
      </c>
      <c r="D32" s="23" t="s">
        <v>9</v>
      </c>
      <c r="E32" s="26">
        <v>17.239999999999998</v>
      </c>
      <c r="F32" s="32">
        <v>3225</v>
      </c>
      <c r="G32" s="33" t="s">
        <v>19</v>
      </c>
      <c r="H32" s="64"/>
      <c r="I32" s="64"/>
    </row>
    <row r="33" spans="1:9" x14ac:dyDescent="0.25">
      <c r="A33" s="17" t="s">
        <v>76</v>
      </c>
      <c r="B33" s="18">
        <v>83605107180</v>
      </c>
      <c r="C33" s="19" t="s">
        <v>77</v>
      </c>
      <c r="D33" s="73" t="s">
        <v>9</v>
      </c>
      <c r="E33" s="21">
        <v>404</v>
      </c>
      <c r="F33" s="32">
        <v>3225</v>
      </c>
      <c r="G33" s="33" t="s">
        <v>19</v>
      </c>
      <c r="H33" s="64"/>
      <c r="I33" s="64"/>
    </row>
    <row r="34" spans="1:9" x14ac:dyDescent="0.25">
      <c r="A34" s="17" t="s">
        <v>121</v>
      </c>
      <c r="B34" s="18">
        <v>93923226222</v>
      </c>
      <c r="C34" s="19" t="s">
        <v>122</v>
      </c>
      <c r="D34" s="87" t="s">
        <v>9</v>
      </c>
      <c r="E34" s="21">
        <v>70</v>
      </c>
      <c r="F34" s="32">
        <v>3225</v>
      </c>
      <c r="G34" s="33" t="s">
        <v>19</v>
      </c>
      <c r="H34" s="64"/>
      <c r="I34" s="64"/>
    </row>
    <row r="35" spans="1:9" x14ac:dyDescent="0.25">
      <c r="A35" s="17" t="s">
        <v>101</v>
      </c>
      <c r="B35" s="83">
        <v>32614011568</v>
      </c>
      <c r="C35" s="25" t="s">
        <v>102</v>
      </c>
      <c r="D35" s="19" t="s">
        <v>9</v>
      </c>
      <c r="E35" s="26">
        <v>44.99</v>
      </c>
      <c r="F35" s="32">
        <v>3225</v>
      </c>
      <c r="G35" s="33" t="s">
        <v>19</v>
      </c>
      <c r="H35" s="64"/>
      <c r="I35" s="64"/>
    </row>
    <row r="36" spans="1:9" x14ac:dyDescent="0.25">
      <c r="A36" s="23" t="s">
        <v>92</v>
      </c>
      <c r="B36" s="29">
        <v>72859545484</v>
      </c>
      <c r="C36" s="23" t="s">
        <v>12</v>
      </c>
      <c r="D36" s="23" t="s">
        <v>9</v>
      </c>
      <c r="E36" s="26">
        <v>67.5</v>
      </c>
      <c r="F36" s="32">
        <v>3225</v>
      </c>
      <c r="G36" s="33" t="s">
        <v>19</v>
      </c>
      <c r="H36" s="64"/>
      <c r="I36" s="64"/>
    </row>
    <row r="37" spans="1:9" x14ac:dyDescent="0.25">
      <c r="A37" s="104" t="s">
        <v>20</v>
      </c>
      <c r="B37" s="105"/>
      <c r="C37" s="105"/>
      <c r="D37" s="106"/>
      <c r="E37" s="28">
        <f>SUM(E32:E36)</f>
        <v>603.73</v>
      </c>
      <c r="F37" s="34"/>
      <c r="G37" s="35"/>
      <c r="H37" s="64"/>
      <c r="I37" s="64"/>
    </row>
    <row r="38" spans="1:9" x14ac:dyDescent="0.25">
      <c r="A38" s="23" t="s">
        <v>104</v>
      </c>
      <c r="B38" s="29">
        <v>88448992592</v>
      </c>
      <c r="C38" s="23" t="s">
        <v>12</v>
      </c>
      <c r="D38" s="23" t="s">
        <v>9</v>
      </c>
      <c r="E38" s="26">
        <v>61.98</v>
      </c>
      <c r="F38" s="90">
        <v>3227</v>
      </c>
      <c r="G38" s="33" t="s">
        <v>103</v>
      </c>
      <c r="H38" s="64"/>
      <c r="I38" s="64"/>
    </row>
    <row r="39" spans="1:9" x14ac:dyDescent="0.25">
      <c r="A39" s="104" t="s">
        <v>147</v>
      </c>
      <c r="B39" s="105"/>
      <c r="C39" s="105"/>
      <c r="D39" s="106"/>
      <c r="E39" s="28">
        <f>E38</f>
        <v>61.98</v>
      </c>
      <c r="F39" s="34"/>
      <c r="G39" s="99"/>
    </row>
    <row r="40" spans="1:9" x14ac:dyDescent="0.25">
      <c r="A40" s="115" t="s">
        <v>21</v>
      </c>
      <c r="B40" s="116"/>
      <c r="C40" s="116"/>
      <c r="D40" s="95"/>
      <c r="E40" s="96">
        <f>E27+E25+E31+E37+E22+E39</f>
        <v>2428.15</v>
      </c>
      <c r="F40" s="97"/>
      <c r="G40" s="98"/>
    </row>
    <row r="41" spans="1:9" x14ac:dyDescent="0.25">
      <c r="A41" s="17" t="s">
        <v>22</v>
      </c>
      <c r="B41" s="82">
        <v>81793146560</v>
      </c>
      <c r="C41" s="19" t="s">
        <v>10</v>
      </c>
      <c r="D41" s="19" t="s">
        <v>9</v>
      </c>
      <c r="E41" s="21">
        <v>9.9</v>
      </c>
      <c r="F41" s="17">
        <v>3231</v>
      </c>
      <c r="G41" s="17" t="s">
        <v>23</v>
      </c>
    </row>
    <row r="42" spans="1:9" x14ac:dyDescent="0.25">
      <c r="A42" s="17" t="s">
        <v>24</v>
      </c>
      <c r="B42" s="81">
        <v>85821130368</v>
      </c>
      <c r="C42" s="19" t="s">
        <v>10</v>
      </c>
      <c r="D42" s="19" t="s">
        <v>9</v>
      </c>
      <c r="E42" s="26">
        <v>3.32</v>
      </c>
      <c r="F42" s="17">
        <v>3231</v>
      </c>
      <c r="G42" s="17" t="s">
        <v>23</v>
      </c>
    </row>
    <row r="43" spans="1:9" x14ac:dyDescent="0.25">
      <c r="A43" s="17" t="s">
        <v>25</v>
      </c>
      <c r="B43" s="81">
        <v>29524210204</v>
      </c>
      <c r="C43" s="19" t="s">
        <v>10</v>
      </c>
      <c r="D43" s="19" t="s">
        <v>9</v>
      </c>
      <c r="E43" s="26">
        <v>185.78</v>
      </c>
      <c r="F43" s="17">
        <v>3231</v>
      </c>
      <c r="G43" s="17" t="s">
        <v>23</v>
      </c>
      <c r="H43" t="s">
        <v>47</v>
      </c>
    </row>
    <row r="44" spans="1:9" ht="15.75" x14ac:dyDescent="0.25">
      <c r="A44" s="91" t="s">
        <v>119</v>
      </c>
      <c r="B44" s="92" t="s">
        <v>26</v>
      </c>
      <c r="C44" s="93" t="s">
        <v>26</v>
      </c>
      <c r="D44" s="87" t="s">
        <v>9</v>
      </c>
      <c r="E44" s="94">
        <v>75</v>
      </c>
      <c r="F44" s="17">
        <v>3231</v>
      </c>
      <c r="G44" s="17" t="s">
        <v>81</v>
      </c>
    </row>
    <row r="45" spans="1:9" x14ac:dyDescent="0.25">
      <c r="A45" s="17" t="s">
        <v>106</v>
      </c>
      <c r="B45" s="80" t="s">
        <v>148</v>
      </c>
      <c r="C45" s="19" t="s">
        <v>12</v>
      </c>
      <c r="D45" s="19" t="s">
        <v>9</v>
      </c>
      <c r="E45" s="26">
        <v>50</v>
      </c>
      <c r="F45" s="17">
        <v>3231</v>
      </c>
      <c r="G45" s="17" t="s">
        <v>81</v>
      </c>
    </row>
    <row r="46" spans="1:9" x14ac:dyDescent="0.25">
      <c r="A46" s="17" t="s">
        <v>56</v>
      </c>
      <c r="B46" s="25" t="s">
        <v>26</v>
      </c>
      <c r="C46" s="19" t="s">
        <v>26</v>
      </c>
      <c r="D46" s="19" t="s">
        <v>9</v>
      </c>
      <c r="E46" s="26">
        <v>18.739999999999998</v>
      </c>
      <c r="F46" s="17">
        <v>3231</v>
      </c>
      <c r="G46" s="17" t="s">
        <v>23</v>
      </c>
    </row>
    <row r="47" spans="1:9" x14ac:dyDescent="0.25">
      <c r="A47" s="104" t="s">
        <v>27</v>
      </c>
      <c r="B47" s="105"/>
      <c r="C47" s="105"/>
      <c r="D47" s="106"/>
      <c r="E47" s="28">
        <f>SUM(E41:E46)</f>
        <v>342.74</v>
      </c>
      <c r="F47" s="109"/>
      <c r="G47" s="109"/>
    </row>
    <row r="48" spans="1:9" x14ac:dyDescent="0.25">
      <c r="A48" s="23" t="s">
        <v>149</v>
      </c>
      <c r="B48" s="29" t="s">
        <v>26</v>
      </c>
      <c r="C48" s="29" t="s">
        <v>26</v>
      </c>
      <c r="D48" s="19" t="s">
        <v>9</v>
      </c>
      <c r="E48" s="26">
        <v>300</v>
      </c>
      <c r="F48" s="74">
        <v>3232</v>
      </c>
      <c r="G48" s="23" t="s">
        <v>79</v>
      </c>
    </row>
    <row r="49" spans="1:12" x14ac:dyDescent="0.25">
      <c r="A49" s="104" t="s">
        <v>78</v>
      </c>
      <c r="B49" s="105"/>
      <c r="C49" s="105"/>
      <c r="D49" s="106"/>
      <c r="E49" s="28">
        <f>SUM(E48:E48)</f>
        <v>300</v>
      </c>
      <c r="F49" s="109"/>
      <c r="G49" s="109"/>
    </row>
    <row r="50" spans="1:12" x14ac:dyDescent="0.25">
      <c r="A50" s="17" t="s">
        <v>28</v>
      </c>
      <c r="B50" s="25">
        <v>68419124305</v>
      </c>
      <c r="C50" s="19" t="s">
        <v>10</v>
      </c>
      <c r="D50" s="19" t="s">
        <v>9</v>
      </c>
      <c r="E50" s="26">
        <v>21.24</v>
      </c>
      <c r="F50" s="22">
        <v>3233</v>
      </c>
      <c r="G50" s="27" t="s">
        <v>29</v>
      </c>
    </row>
    <row r="51" spans="1:12" x14ac:dyDescent="0.25">
      <c r="A51" s="104" t="s">
        <v>30</v>
      </c>
      <c r="B51" s="105"/>
      <c r="C51" s="105"/>
      <c r="D51" s="106"/>
      <c r="E51" s="28">
        <f>SUM(E50:E50)</f>
        <v>21.24</v>
      </c>
      <c r="F51" s="109"/>
      <c r="G51" s="109"/>
    </row>
    <row r="52" spans="1:12" x14ac:dyDescent="0.25">
      <c r="A52" s="17" t="s">
        <v>31</v>
      </c>
      <c r="B52" s="38" t="s">
        <v>32</v>
      </c>
      <c r="C52" s="19" t="s">
        <v>33</v>
      </c>
      <c r="D52" s="19" t="s">
        <v>9</v>
      </c>
      <c r="E52" s="26">
        <v>34.86</v>
      </c>
      <c r="F52" s="27">
        <v>3234</v>
      </c>
      <c r="G52" s="17" t="s">
        <v>34</v>
      </c>
    </row>
    <row r="53" spans="1:12" x14ac:dyDescent="0.25">
      <c r="A53" s="17" t="s">
        <v>35</v>
      </c>
      <c r="B53" s="39">
        <v>38812451417</v>
      </c>
      <c r="C53" s="19" t="s">
        <v>12</v>
      </c>
      <c r="D53" s="19" t="s">
        <v>9</v>
      </c>
      <c r="E53" s="26">
        <v>192.17</v>
      </c>
      <c r="F53" s="27">
        <v>3234</v>
      </c>
      <c r="G53" s="17" t="s">
        <v>34</v>
      </c>
    </row>
    <row r="54" spans="1:12" x14ac:dyDescent="0.25">
      <c r="A54" s="17" t="s">
        <v>36</v>
      </c>
      <c r="B54" s="25">
        <v>56826138353</v>
      </c>
      <c r="C54" s="19" t="s">
        <v>12</v>
      </c>
      <c r="D54" s="19" t="s">
        <v>9</v>
      </c>
      <c r="E54" s="26">
        <v>36.51</v>
      </c>
      <c r="F54" s="27">
        <v>3234</v>
      </c>
      <c r="G54" s="22" t="s">
        <v>37</v>
      </c>
    </row>
    <row r="55" spans="1:12" x14ac:dyDescent="0.25">
      <c r="A55" s="17" t="s">
        <v>38</v>
      </c>
      <c r="B55" s="25">
        <v>78755598868</v>
      </c>
      <c r="C55" s="19" t="s">
        <v>12</v>
      </c>
      <c r="D55" s="19" t="s">
        <v>9</v>
      </c>
      <c r="E55" s="26">
        <v>170.2</v>
      </c>
      <c r="F55" s="27">
        <v>3234</v>
      </c>
      <c r="G55" s="17" t="s">
        <v>39</v>
      </c>
    </row>
    <row r="56" spans="1:12" x14ac:dyDescent="0.25">
      <c r="A56" s="17" t="s">
        <v>40</v>
      </c>
      <c r="B56" s="25">
        <v>44813350399</v>
      </c>
      <c r="C56" s="19" t="s">
        <v>41</v>
      </c>
      <c r="D56" s="19" t="s">
        <v>9</v>
      </c>
      <c r="E56" s="26">
        <v>9.89</v>
      </c>
      <c r="F56" s="27">
        <v>3234</v>
      </c>
      <c r="G56" s="17" t="s">
        <v>34</v>
      </c>
    </row>
    <row r="57" spans="1:12" x14ac:dyDescent="0.25">
      <c r="A57" s="17" t="s">
        <v>45</v>
      </c>
      <c r="B57" s="25">
        <v>84400309496</v>
      </c>
      <c r="C57" s="25" t="s">
        <v>33</v>
      </c>
      <c r="D57" s="19" t="s">
        <v>9</v>
      </c>
      <c r="E57" s="26">
        <v>9.3699999999999992</v>
      </c>
      <c r="F57" s="27">
        <v>3234</v>
      </c>
      <c r="G57" s="17" t="s">
        <v>39</v>
      </c>
      <c r="L57" t="s">
        <v>47</v>
      </c>
    </row>
    <row r="58" spans="1:12" x14ac:dyDescent="0.25">
      <c r="A58" s="36" t="s">
        <v>118</v>
      </c>
      <c r="B58" s="86">
        <v>68135834029</v>
      </c>
      <c r="C58" s="86" t="s">
        <v>12</v>
      </c>
      <c r="D58" s="19" t="s">
        <v>9</v>
      </c>
      <c r="E58" s="75">
        <v>33.28</v>
      </c>
      <c r="F58" s="27">
        <v>3234</v>
      </c>
      <c r="G58" s="17" t="s">
        <v>39</v>
      </c>
      <c r="L58" t="s">
        <v>47</v>
      </c>
    </row>
    <row r="59" spans="1:12" x14ac:dyDescent="0.25">
      <c r="A59" s="104" t="s">
        <v>42</v>
      </c>
      <c r="B59" s="105"/>
      <c r="C59" s="105"/>
      <c r="D59" s="105"/>
      <c r="E59" s="41">
        <f>SUM(E52:E58)</f>
        <v>486.28</v>
      </c>
      <c r="F59" s="28"/>
      <c r="G59" s="34"/>
    </row>
    <row r="60" spans="1:12" x14ac:dyDescent="0.25">
      <c r="A60" s="17" t="s">
        <v>44</v>
      </c>
      <c r="B60" s="25">
        <v>66486182714</v>
      </c>
      <c r="C60" s="25" t="s">
        <v>10</v>
      </c>
      <c r="D60" s="19" t="s">
        <v>9</v>
      </c>
      <c r="E60" s="26">
        <v>15.94</v>
      </c>
      <c r="F60" s="17">
        <v>3235</v>
      </c>
      <c r="G60" s="17" t="s">
        <v>43</v>
      </c>
    </row>
    <row r="61" spans="1:12" x14ac:dyDescent="0.25">
      <c r="A61" s="17" t="s">
        <v>45</v>
      </c>
      <c r="B61" s="25">
        <v>84400309496</v>
      </c>
      <c r="C61" s="25" t="s">
        <v>33</v>
      </c>
      <c r="D61" s="19" t="s">
        <v>9</v>
      </c>
      <c r="E61" s="26">
        <v>86.76</v>
      </c>
      <c r="F61" s="17">
        <v>3235</v>
      </c>
      <c r="G61" s="17" t="s">
        <v>43</v>
      </c>
    </row>
    <row r="62" spans="1:12" x14ac:dyDescent="0.25">
      <c r="A62" s="17" t="s">
        <v>120</v>
      </c>
      <c r="B62" s="25">
        <v>86181644759</v>
      </c>
      <c r="C62" s="25" t="s">
        <v>12</v>
      </c>
      <c r="D62" s="19" t="s">
        <v>9</v>
      </c>
      <c r="E62" s="26">
        <v>500</v>
      </c>
      <c r="F62" s="17">
        <v>3235</v>
      </c>
      <c r="G62" s="17" t="s">
        <v>43</v>
      </c>
    </row>
    <row r="63" spans="1:12" x14ac:dyDescent="0.25">
      <c r="A63" s="17" t="s">
        <v>46</v>
      </c>
      <c r="B63" s="25">
        <v>25781343234</v>
      </c>
      <c r="C63" s="25" t="s">
        <v>12</v>
      </c>
      <c r="D63" s="19" t="s">
        <v>9</v>
      </c>
      <c r="E63" s="26">
        <v>1987.5</v>
      </c>
      <c r="F63" s="17">
        <v>3235</v>
      </c>
      <c r="G63" s="17" t="s">
        <v>43</v>
      </c>
      <c r="I63" t="s">
        <v>47</v>
      </c>
      <c r="L63" t="s">
        <v>47</v>
      </c>
    </row>
    <row r="64" spans="1:12" x14ac:dyDescent="0.25">
      <c r="A64" s="104" t="s">
        <v>49</v>
      </c>
      <c r="B64" s="105"/>
      <c r="C64" s="105"/>
      <c r="D64" s="105"/>
      <c r="E64" s="41">
        <f>SUM(E60:E63)</f>
        <v>2590.1999999999998</v>
      </c>
      <c r="F64" s="42"/>
      <c r="G64" s="42"/>
    </row>
    <row r="65" spans="1:7" x14ac:dyDescent="0.25">
      <c r="A65" s="17" t="s">
        <v>80</v>
      </c>
      <c r="B65" s="43">
        <v>82888704837</v>
      </c>
      <c r="C65" s="19" t="s">
        <v>12</v>
      </c>
      <c r="D65" s="19" t="s">
        <v>9</v>
      </c>
      <c r="E65" s="26">
        <v>34.840000000000003</v>
      </c>
      <c r="F65" s="17">
        <v>3237</v>
      </c>
      <c r="G65" s="17" t="s">
        <v>50</v>
      </c>
    </row>
    <row r="66" spans="1:7" x14ac:dyDescent="0.25">
      <c r="A66" s="17" t="s">
        <v>126</v>
      </c>
      <c r="B66" s="29" t="s">
        <v>26</v>
      </c>
      <c r="C66" s="29" t="s">
        <v>26</v>
      </c>
      <c r="D66" s="19" t="s">
        <v>9</v>
      </c>
      <c r="E66" s="26">
        <f>89.58+773.03</f>
        <v>862.61</v>
      </c>
      <c r="F66" s="17">
        <v>3237</v>
      </c>
      <c r="G66" s="17" t="s">
        <v>95</v>
      </c>
    </row>
    <row r="67" spans="1:7" x14ac:dyDescent="0.25">
      <c r="A67" s="17" t="s">
        <v>127</v>
      </c>
      <c r="B67" s="29" t="s">
        <v>26</v>
      </c>
      <c r="C67" s="29" t="s">
        <v>26</v>
      </c>
      <c r="D67" s="19" t="s">
        <v>9</v>
      </c>
      <c r="E67" s="26">
        <f>503.1+153.51</f>
        <v>656.61</v>
      </c>
      <c r="F67" s="17">
        <v>3237</v>
      </c>
      <c r="G67" s="17" t="s">
        <v>95</v>
      </c>
    </row>
    <row r="68" spans="1:7" x14ac:dyDescent="0.25">
      <c r="A68" s="17" t="s">
        <v>132</v>
      </c>
      <c r="B68" s="29" t="s">
        <v>26</v>
      </c>
      <c r="C68" s="29" t="s">
        <v>26</v>
      </c>
      <c r="D68" s="19" t="s">
        <v>9</v>
      </c>
      <c r="E68" s="75">
        <v>2206.5100000000002</v>
      </c>
      <c r="F68" s="17">
        <v>3237</v>
      </c>
      <c r="G68" s="17" t="s">
        <v>95</v>
      </c>
    </row>
    <row r="69" spans="1:7" x14ac:dyDescent="0.25">
      <c r="A69" s="17" t="s">
        <v>133</v>
      </c>
      <c r="B69" s="29" t="s">
        <v>26</v>
      </c>
      <c r="C69" s="29" t="s">
        <v>26</v>
      </c>
      <c r="D69" s="19" t="s">
        <v>9</v>
      </c>
      <c r="E69" s="75">
        <v>240.5</v>
      </c>
      <c r="F69" s="17">
        <v>3237</v>
      </c>
      <c r="G69" s="17" t="s">
        <v>95</v>
      </c>
    </row>
    <row r="70" spans="1:7" x14ac:dyDescent="0.25">
      <c r="A70" s="17" t="s">
        <v>134</v>
      </c>
      <c r="B70" s="29" t="s">
        <v>26</v>
      </c>
      <c r="C70" s="29" t="s">
        <v>26</v>
      </c>
      <c r="D70" s="19" t="s">
        <v>9</v>
      </c>
      <c r="E70" s="75">
        <v>1320.07</v>
      </c>
      <c r="F70" s="17">
        <v>3237</v>
      </c>
      <c r="G70" s="17" t="s">
        <v>95</v>
      </c>
    </row>
    <row r="71" spans="1:7" x14ac:dyDescent="0.25">
      <c r="A71" s="17" t="s">
        <v>135</v>
      </c>
      <c r="B71" s="29" t="s">
        <v>26</v>
      </c>
      <c r="C71" s="29" t="s">
        <v>26</v>
      </c>
      <c r="D71" s="19" t="s">
        <v>9</v>
      </c>
      <c r="E71" s="75">
        <v>678.07</v>
      </c>
      <c r="F71" s="17">
        <v>3237</v>
      </c>
      <c r="G71" s="17" t="s">
        <v>95</v>
      </c>
    </row>
    <row r="72" spans="1:7" x14ac:dyDescent="0.25">
      <c r="A72" s="17" t="s">
        <v>136</v>
      </c>
      <c r="B72" s="29" t="s">
        <v>26</v>
      </c>
      <c r="C72" s="29" t="s">
        <v>26</v>
      </c>
      <c r="D72" s="19" t="s">
        <v>9</v>
      </c>
      <c r="E72" s="75">
        <v>2058.59</v>
      </c>
      <c r="F72" s="17">
        <v>3237</v>
      </c>
      <c r="G72" s="17" t="s">
        <v>95</v>
      </c>
    </row>
    <row r="73" spans="1:7" x14ac:dyDescent="0.25">
      <c r="A73" s="17" t="s">
        <v>137</v>
      </c>
      <c r="B73" s="29" t="s">
        <v>26</v>
      </c>
      <c r="C73" s="29" t="s">
        <v>26</v>
      </c>
      <c r="D73" s="19" t="s">
        <v>9</v>
      </c>
      <c r="E73" s="75">
        <v>962.22</v>
      </c>
      <c r="F73" s="17">
        <v>3237</v>
      </c>
      <c r="G73" s="17" t="s">
        <v>95</v>
      </c>
    </row>
    <row r="74" spans="1:7" x14ac:dyDescent="0.25">
      <c r="A74" s="17" t="s">
        <v>138</v>
      </c>
      <c r="B74" s="29" t="s">
        <v>26</v>
      </c>
      <c r="C74" s="29" t="s">
        <v>26</v>
      </c>
      <c r="D74" s="19" t="s">
        <v>9</v>
      </c>
      <c r="E74" s="75">
        <v>1498.44</v>
      </c>
      <c r="F74" s="17">
        <v>3237</v>
      </c>
      <c r="G74" s="17" t="s">
        <v>95</v>
      </c>
    </row>
    <row r="75" spans="1:7" x14ac:dyDescent="0.25">
      <c r="A75" s="17" t="s">
        <v>139</v>
      </c>
      <c r="B75" s="29" t="s">
        <v>26</v>
      </c>
      <c r="C75" s="29" t="s">
        <v>26</v>
      </c>
      <c r="D75" s="19" t="s">
        <v>9</v>
      </c>
      <c r="E75" s="75">
        <v>137.43</v>
      </c>
      <c r="F75" s="17">
        <v>3237</v>
      </c>
      <c r="G75" s="17" t="s">
        <v>95</v>
      </c>
    </row>
    <row r="76" spans="1:7" x14ac:dyDescent="0.25">
      <c r="A76" s="17" t="s">
        <v>140</v>
      </c>
      <c r="B76" s="29" t="s">
        <v>26</v>
      </c>
      <c r="C76" s="29" t="s">
        <v>26</v>
      </c>
      <c r="D76" s="19" t="s">
        <v>9</v>
      </c>
      <c r="E76" s="75">
        <v>584.07000000000005</v>
      </c>
      <c r="F76" s="17">
        <v>3237</v>
      </c>
      <c r="G76" s="17" t="s">
        <v>95</v>
      </c>
    </row>
    <row r="77" spans="1:7" ht="14.25" customHeight="1" x14ac:dyDescent="0.25">
      <c r="A77" s="17" t="s">
        <v>150</v>
      </c>
      <c r="B77" s="43"/>
      <c r="C77" s="19" t="s">
        <v>10</v>
      </c>
      <c r="D77" s="19" t="s">
        <v>9</v>
      </c>
      <c r="E77" s="75">
        <v>2600</v>
      </c>
      <c r="F77" s="17">
        <v>3237</v>
      </c>
      <c r="G77" s="17" t="s">
        <v>50</v>
      </c>
    </row>
    <row r="78" spans="1:7" x14ac:dyDescent="0.25">
      <c r="A78" s="104" t="s">
        <v>51</v>
      </c>
      <c r="B78" s="105"/>
      <c r="C78" s="105"/>
      <c r="D78" s="105"/>
      <c r="E78" s="41">
        <f>SUM(E65:E77)</f>
        <v>13839.960000000001</v>
      </c>
      <c r="F78" s="42"/>
      <c r="G78" s="42"/>
    </row>
    <row r="79" spans="1:7" x14ac:dyDescent="0.25">
      <c r="A79" s="17" t="s">
        <v>52</v>
      </c>
      <c r="B79" s="43">
        <v>82888704837</v>
      </c>
      <c r="C79" s="19" t="s">
        <v>12</v>
      </c>
      <c r="D79" s="19" t="s">
        <v>9</v>
      </c>
      <c r="E79" s="26">
        <v>104.54</v>
      </c>
      <c r="F79" s="17">
        <v>3238</v>
      </c>
      <c r="G79" s="17" t="s">
        <v>53</v>
      </c>
    </row>
    <row r="80" spans="1:7" x14ac:dyDescent="0.25">
      <c r="A80" s="17" t="s">
        <v>110</v>
      </c>
      <c r="B80" s="43">
        <v>99561462378</v>
      </c>
      <c r="C80" s="19" t="s">
        <v>83</v>
      </c>
      <c r="D80" s="19" t="s">
        <v>9</v>
      </c>
      <c r="E80" s="75">
        <v>218.75</v>
      </c>
      <c r="F80" s="17">
        <v>3238</v>
      </c>
      <c r="G80" s="17" t="s">
        <v>53</v>
      </c>
    </row>
    <row r="81" spans="1:10" x14ac:dyDescent="0.25">
      <c r="A81" s="17" t="s">
        <v>48</v>
      </c>
      <c r="B81" s="23">
        <v>91591564577</v>
      </c>
      <c r="C81" s="25" t="s">
        <v>10</v>
      </c>
      <c r="D81" s="19" t="s">
        <v>9</v>
      </c>
      <c r="E81" s="26">
        <v>130.65</v>
      </c>
      <c r="F81" s="17">
        <v>3238</v>
      </c>
      <c r="G81" s="17" t="s">
        <v>53</v>
      </c>
    </row>
    <row r="82" spans="1:10" x14ac:dyDescent="0.25">
      <c r="A82" s="104" t="s">
        <v>54</v>
      </c>
      <c r="B82" s="105"/>
      <c r="C82" s="105"/>
      <c r="D82" s="105"/>
      <c r="E82" s="41">
        <f>SUM(E79:E81)</f>
        <v>453.94000000000005</v>
      </c>
      <c r="F82" s="42"/>
      <c r="G82" s="42"/>
      <c r="J82" t="s">
        <v>47</v>
      </c>
    </row>
    <row r="83" spans="1:10" x14ac:dyDescent="0.25">
      <c r="A83" s="78" t="s">
        <v>115</v>
      </c>
      <c r="B83" s="29">
        <v>76421785402</v>
      </c>
      <c r="C83" s="29" t="s">
        <v>116</v>
      </c>
      <c r="D83" s="19" t="s">
        <v>9</v>
      </c>
      <c r="E83" s="76">
        <v>600</v>
      </c>
      <c r="F83" s="17">
        <v>3239</v>
      </c>
      <c r="G83" s="17" t="s">
        <v>94</v>
      </c>
    </row>
    <row r="84" spans="1:10" x14ac:dyDescent="0.25">
      <c r="A84" s="104" t="s">
        <v>87</v>
      </c>
      <c r="B84" s="105"/>
      <c r="C84" s="105"/>
      <c r="D84" s="105"/>
      <c r="E84" s="41">
        <f>SUM(E83:E83)</f>
        <v>600</v>
      </c>
      <c r="F84" s="42"/>
      <c r="G84" s="42"/>
    </row>
    <row r="85" spans="1:10" x14ac:dyDescent="0.25">
      <c r="A85" s="117" t="s">
        <v>55</v>
      </c>
      <c r="B85" s="117"/>
      <c r="C85" s="117"/>
      <c r="D85" s="44"/>
      <c r="E85" s="45">
        <f>+E82+E78+E64+E59+E51+E47+E84+E49</f>
        <v>18634.360000000004</v>
      </c>
      <c r="F85" s="113"/>
      <c r="G85" s="114"/>
    </row>
    <row r="86" spans="1:10" x14ac:dyDescent="0.25">
      <c r="A86" s="23" t="s">
        <v>99</v>
      </c>
      <c r="B86" s="88">
        <v>25975412650</v>
      </c>
      <c r="C86" s="25" t="s">
        <v>12</v>
      </c>
      <c r="D86" s="73" t="s">
        <v>9</v>
      </c>
      <c r="E86" s="76">
        <v>419</v>
      </c>
      <c r="F86" s="36">
        <v>3293</v>
      </c>
      <c r="G86" s="89" t="s">
        <v>100</v>
      </c>
    </row>
    <row r="87" spans="1:10" x14ac:dyDescent="0.25">
      <c r="A87" s="23" t="s">
        <v>151</v>
      </c>
      <c r="B87" s="88" t="s">
        <v>26</v>
      </c>
      <c r="C87" s="25" t="s">
        <v>26</v>
      </c>
      <c r="D87" s="73" t="s">
        <v>9</v>
      </c>
      <c r="E87" s="76">
        <v>60</v>
      </c>
      <c r="F87" s="36">
        <v>3299</v>
      </c>
      <c r="G87" s="89" t="s">
        <v>107</v>
      </c>
    </row>
    <row r="88" spans="1:10" x14ac:dyDescent="0.25">
      <c r="A88" s="124" t="s">
        <v>57</v>
      </c>
      <c r="B88" s="124"/>
      <c r="C88" s="124"/>
      <c r="D88" s="100"/>
      <c r="E88" s="101">
        <f>SUM(E86:E87)</f>
        <v>479</v>
      </c>
      <c r="F88" s="124"/>
      <c r="G88" s="124"/>
    </row>
    <row r="89" spans="1:10" x14ac:dyDescent="0.25">
      <c r="A89" s="17" t="s">
        <v>58</v>
      </c>
      <c r="B89" s="48">
        <v>52508873833</v>
      </c>
      <c r="C89" s="24" t="s">
        <v>59</v>
      </c>
      <c r="D89" s="19" t="s">
        <v>9</v>
      </c>
      <c r="E89" s="46">
        <v>188.86</v>
      </c>
      <c r="F89" s="27">
        <v>3431</v>
      </c>
      <c r="G89" s="27" t="s">
        <v>60</v>
      </c>
    </row>
    <row r="90" spans="1:10" x14ac:dyDescent="0.25">
      <c r="A90" s="104" t="s">
        <v>61</v>
      </c>
      <c r="B90" s="105"/>
      <c r="C90" s="105"/>
      <c r="D90" s="40"/>
      <c r="E90" s="41">
        <f>SUM(E89:E89)</f>
        <v>188.86</v>
      </c>
      <c r="F90" s="104"/>
      <c r="G90" s="106"/>
    </row>
    <row r="91" spans="1:10" x14ac:dyDescent="0.25">
      <c r="A91" s="125" t="s">
        <v>62</v>
      </c>
      <c r="B91" s="125"/>
      <c r="C91" s="125"/>
      <c r="D91" s="49"/>
      <c r="E91" s="50">
        <f>E85+E88+E40+E90+E12</f>
        <v>22888.200000000004</v>
      </c>
      <c r="F91" s="51"/>
      <c r="G91" s="51"/>
    </row>
    <row r="94" spans="1:10" x14ac:dyDescent="0.25">
      <c r="A94" t="s">
        <v>63</v>
      </c>
      <c r="B94" s="52"/>
      <c r="C94" s="53"/>
      <c r="D94" s="53"/>
    </row>
    <row r="95" spans="1:10" x14ac:dyDescent="0.25">
      <c r="A95" t="s">
        <v>64</v>
      </c>
      <c r="B95" s="52"/>
      <c r="C95" s="53"/>
      <c r="D95" s="53"/>
    </row>
    <row r="96" spans="1:10" x14ac:dyDescent="0.25">
      <c r="A96" t="s">
        <v>65</v>
      </c>
      <c r="B96" s="52"/>
      <c r="C96" s="53"/>
      <c r="D96" s="53"/>
    </row>
    <row r="97" spans="1:7" x14ac:dyDescent="0.25">
      <c r="B97" s="52"/>
      <c r="C97" s="53"/>
      <c r="D97" s="53"/>
    </row>
    <row r="98" spans="1:7" x14ac:dyDescent="0.25">
      <c r="A98" s="126" t="s">
        <v>152</v>
      </c>
      <c r="B98" s="126"/>
      <c r="C98" s="126"/>
      <c r="D98" s="126"/>
      <c r="E98" s="126"/>
    </row>
    <row r="99" spans="1:7" x14ac:dyDescent="0.25">
      <c r="B99" s="52"/>
      <c r="C99" s="53"/>
      <c r="D99" s="53"/>
    </row>
    <row r="100" spans="1:7" x14ac:dyDescent="0.25">
      <c r="A100" s="27" t="s">
        <v>66</v>
      </c>
      <c r="B100" s="127" t="s">
        <v>67</v>
      </c>
      <c r="C100" s="127"/>
      <c r="D100" s="127"/>
      <c r="E100" s="127"/>
    </row>
    <row r="101" spans="1:7" x14ac:dyDescent="0.25">
      <c r="A101" s="118">
        <f>891.24+255920.53</f>
        <v>256811.77</v>
      </c>
      <c r="B101" s="120" t="s">
        <v>68</v>
      </c>
      <c r="C101" s="120"/>
      <c r="D101" s="120"/>
      <c r="E101" s="120"/>
    </row>
    <row r="102" spans="1:7" x14ac:dyDescent="0.25">
      <c r="A102" s="119"/>
      <c r="B102" s="120"/>
      <c r="C102" s="120"/>
      <c r="D102" s="120"/>
      <c r="E102" s="120"/>
    </row>
    <row r="103" spans="1:7" x14ac:dyDescent="0.25">
      <c r="A103" s="54">
        <f>259.65+1897.44+42.85</f>
        <v>2199.94</v>
      </c>
      <c r="B103" s="121" t="s">
        <v>69</v>
      </c>
      <c r="C103" s="122"/>
      <c r="D103" s="122"/>
      <c r="E103" s="123"/>
      <c r="G103" t="s">
        <v>47</v>
      </c>
    </row>
    <row r="104" spans="1:7" x14ac:dyDescent="0.25">
      <c r="A104" s="26">
        <f>147.05+42226.89</f>
        <v>42373.94</v>
      </c>
      <c r="B104" s="121" t="s">
        <v>70</v>
      </c>
      <c r="C104" s="122"/>
      <c r="D104" s="122"/>
      <c r="E104" s="123"/>
    </row>
    <row r="105" spans="1:7" x14ac:dyDescent="0.25">
      <c r="A105" s="26">
        <v>5143.05</v>
      </c>
      <c r="B105" s="121" t="s">
        <v>71</v>
      </c>
      <c r="C105" s="122"/>
      <c r="D105" s="122"/>
      <c r="E105" s="123"/>
    </row>
    <row r="106" spans="1:7" x14ac:dyDescent="0.25">
      <c r="A106" s="54">
        <f>(163.18*7)+(390*4)+75.98+249</f>
        <v>3027.2400000000002</v>
      </c>
      <c r="B106" s="121" t="s">
        <v>72</v>
      </c>
      <c r="C106" s="122"/>
      <c r="D106" s="122"/>
      <c r="E106" s="123"/>
    </row>
    <row r="107" spans="1:7" x14ac:dyDescent="0.25">
      <c r="A107" s="26">
        <f>1000+1000</f>
        <v>2000</v>
      </c>
      <c r="B107" s="121" t="s">
        <v>73</v>
      </c>
      <c r="C107" s="122"/>
      <c r="D107" s="122"/>
      <c r="E107" s="123"/>
    </row>
    <row r="108" spans="1:7" x14ac:dyDescent="0.25">
      <c r="A108" s="26">
        <v>0</v>
      </c>
      <c r="B108" s="56" t="s">
        <v>82</v>
      </c>
      <c r="C108" s="37"/>
      <c r="D108" s="37"/>
      <c r="E108" s="57"/>
    </row>
    <row r="109" spans="1:7" x14ac:dyDescent="0.25">
      <c r="A109" s="26">
        <v>0</v>
      </c>
      <c r="B109" s="56" t="s">
        <v>89</v>
      </c>
      <c r="C109" s="55"/>
      <c r="D109" s="55"/>
      <c r="E109" s="57"/>
    </row>
    <row r="110" spans="1:7" x14ac:dyDescent="0.25">
      <c r="A110" s="58">
        <v>336</v>
      </c>
      <c r="B110" s="128" t="s">
        <v>74</v>
      </c>
      <c r="C110" s="129"/>
      <c r="D110" s="129"/>
      <c r="E110" s="130"/>
    </row>
    <row r="111" spans="1:7" x14ac:dyDescent="0.25">
      <c r="A111" s="59">
        <f>SUM(A101:A110)</f>
        <v>311891.94</v>
      </c>
      <c r="B111" s="52"/>
      <c r="C111" s="53"/>
      <c r="D111" s="53"/>
    </row>
    <row r="112" spans="1:7" x14ac:dyDescent="0.25">
      <c r="A112" s="60"/>
      <c r="B112" s="52"/>
      <c r="C112" s="53"/>
      <c r="D112" s="53"/>
    </row>
    <row r="113" spans="1:13" x14ac:dyDescent="0.25">
      <c r="A113" s="61" t="s">
        <v>75</v>
      </c>
      <c r="B113" s="47">
        <f>A111+E91</f>
        <v>334780.14</v>
      </c>
      <c r="C113" s="62"/>
      <c r="D113" s="62"/>
      <c r="E113" s="63"/>
    </row>
    <row r="122" spans="1:13" x14ac:dyDescent="0.25">
      <c r="M122" s="3"/>
    </row>
    <row r="123" spans="1:13" x14ac:dyDescent="0.25">
      <c r="M123" s="3"/>
    </row>
    <row r="124" spans="1:13" x14ac:dyDescent="0.25">
      <c r="M124" s="3"/>
    </row>
    <row r="125" spans="1:13" x14ac:dyDescent="0.25">
      <c r="M125" s="3"/>
    </row>
    <row r="126" spans="1:13" x14ac:dyDescent="0.25">
      <c r="M126" s="3"/>
    </row>
    <row r="127" spans="1:13" x14ac:dyDescent="0.25">
      <c r="M127" s="3"/>
    </row>
    <row r="128" spans="1:13" x14ac:dyDescent="0.25">
      <c r="M128" s="3"/>
    </row>
    <row r="129" spans="13:13" x14ac:dyDescent="0.25">
      <c r="M129" s="3"/>
    </row>
    <row r="130" spans="13:13" x14ac:dyDescent="0.25">
      <c r="M130" s="3"/>
    </row>
    <row r="131" spans="13:13" x14ac:dyDescent="0.25">
      <c r="M131" s="3"/>
    </row>
    <row r="132" spans="13:13" x14ac:dyDescent="0.25">
      <c r="M132" s="3"/>
    </row>
    <row r="133" spans="13:13" x14ac:dyDescent="0.25">
      <c r="M133" s="3"/>
    </row>
  </sheetData>
  <mergeCells count="40">
    <mergeCell ref="B104:E104"/>
    <mergeCell ref="B105:E105"/>
    <mergeCell ref="B106:E106"/>
    <mergeCell ref="B107:E107"/>
    <mergeCell ref="B110:E110"/>
    <mergeCell ref="A101:A102"/>
    <mergeCell ref="B101:E102"/>
    <mergeCell ref="B103:E103"/>
    <mergeCell ref="A88:C88"/>
    <mergeCell ref="F88:G88"/>
    <mergeCell ref="A90:C90"/>
    <mergeCell ref="F90:G90"/>
    <mergeCell ref="A91:C91"/>
    <mergeCell ref="A98:E98"/>
    <mergeCell ref="B100:E100"/>
    <mergeCell ref="F85:G85"/>
    <mergeCell ref="A37:D37"/>
    <mergeCell ref="A40:C40"/>
    <mergeCell ref="A47:D47"/>
    <mergeCell ref="F47:G47"/>
    <mergeCell ref="F51:G51"/>
    <mergeCell ref="F49:G49"/>
    <mergeCell ref="A78:D78"/>
    <mergeCell ref="A85:C85"/>
    <mergeCell ref="A59:D59"/>
    <mergeCell ref="A64:D64"/>
    <mergeCell ref="A49:D49"/>
    <mergeCell ref="A51:D51"/>
    <mergeCell ref="A82:D82"/>
    <mergeCell ref="F31:G31"/>
    <mergeCell ref="F22:G22"/>
    <mergeCell ref="A39:D39"/>
    <mergeCell ref="A12:D12"/>
    <mergeCell ref="F25:G25"/>
    <mergeCell ref="F27:G27"/>
    <mergeCell ref="A84:D84"/>
    <mergeCell ref="A22:D22"/>
    <mergeCell ref="A25:D25"/>
    <mergeCell ref="A27:D27"/>
    <mergeCell ref="A31:D31"/>
  </mergeCells>
  <pageMargins left="0.7" right="0.7" top="0.75" bottom="0.75" header="0.3" footer="0.3"/>
  <pageSetup orientation="portrait" r:id="rId1"/>
  <ignoredErrors>
    <ignoredError sqref="B13 B14 B11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Asja</cp:lastModifiedBy>
  <dcterms:created xsi:type="dcterms:W3CDTF">2024-10-16T12:31:05Z</dcterms:created>
  <dcterms:modified xsi:type="dcterms:W3CDTF">2024-12-17T08:14:18Z</dcterms:modified>
</cp:coreProperties>
</file>