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A106" i="1"/>
  <c r="A108" i="1"/>
  <c r="A109" i="1"/>
  <c r="E24" i="1" l="1"/>
  <c r="E22" i="1"/>
  <c r="A111" i="1" l="1"/>
  <c r="E36" i="1"/>
  <c r="E98" i="1"/>
  <c r="E87" i="1"/>
  <c r="E90" i="1" s="1"/>
  <c r="E84" i="1"/>
  <c r="E85" i="1" s="1"/>
  <c r="A112" i="1"/>
  <c r="E32" i="1"/>
  <c r="E26" i="1" l="1"/>
  <c r="E80" i="1"/>
  <c r="E63" i="1"/>
  <c r="E56" i="1"/>
  <c r="E49" i="1"/>
  <c r="E45" i="1"/>
  <c r="E92" i="1" l="1"/>
  <c r="E47" i="1" l="1"/>
  <c r="E9" i="1"/>
  <c r="A116" i="1"/>
  <c r="E76" i="1" l="1"/>
  <c r="E81" i="1" s="1"/>
  <c r="E28" i="1"/>
  <c r="E37" i="1" s="1"/>
  <c r="E93" i="1" l="1"/>
  <c r="B118" i="1" s="1"/>
</calcChain>
</file>

<file path=xl/sharedStrings.xml><?xml version="1.0" encoding="utf-8"?>
<sst xmlns="http://schemas.openxmlformats.org/spreadsheetml/2006/main" count="368" uniqueCount="173">
  <si>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</si>
  <si>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</si>
  <si>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</si>
  <si>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</si>
  <si>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</si>
  <si>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</si>
  <si>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</si>
  <si>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</si>
  <si>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</si>
  <si>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</si>
  <si>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</si>
  <si>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</si>
  <si>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</si>
  <si>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</si>
  <si>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</si>
  <si>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</si>
  <si>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</si>
  <si>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</si>
  <si>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IKEA HRVATSKA D.O.O.</t>
  </si>
  <si>
    <t>Sop</t>
  </si>
  <si>
    <t>Sitni inventar</t>
  </si>
  <si>
    <t>SITNI INVENTAR I AUTO GUME</t>
  </si>
  <si>
    <t>RASHODI ZA MATERIJAL</t>
  </si>
  <si>
    <t>HP D.D.</t>
  </si>
  <si>
    <t>Velika Gorica</t>
  </si>
  <si>
    <t>Usluga pošte</t>
  </si>
  <si>
    <t>HT D.D.</t>
  </si>
  <si>
    <t>Usluga telefona i interneta</t>
  </si>
  <si>
    <t>Fina</t>
  </si>
  <si>
    <t>A1</t>
  </si>
  <si>
    <t>-</t>
  </si>
  <si>
    <t>USLUGE INTERNETA TELEFONA I POŠTE</t>
  </si>
  <si>
    <t>HRT</t>
  </si>
  <si>
    <t>usluge promidžbe i informiranja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</si>
  <si>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</si>
  <si>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</si>
  <si>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</si>
  <si>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</si>
  <si>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</si>
  <si>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</si>
  <si>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</si>
  <si>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</si>
  <si>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</si>
  <si>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</si>
  <si>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</si>
  <si>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</si>
  <si>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Grad Vis</t>
  </si>
  <si>
    <t>06192219703</t>
  </si>
  <si>
    <t>Vis</t>
  </si>
  <si>
    <t>KOMUNALNE USLUGE</t>
  </si>
  <si>
    <t>zakupnina prostora</t>
  </si>
  <si>
    <t>Republika Hrvatska-Ministarstvo obrane</t>
  </si>
  <si>
    <t>Grad Trogir</t>
  </si>
  <si>
    <t>Odvjetničko društvo Matulić, Bilić I Vrsalović</t>
  </si>
  <si>
    <t xml:space="preserve"> </t>
  </si>
  <si>
    <t>In rebus d.o.o.</t>
  </si>
  <si>
    <t>zakupnina opreme</t>
  </si>
  <si>
    <t>ZAKUPNINE I NAJAMNINE</t>
  </si>
  <si>
    <t>Ostale intelektualne usluge</t>
  </si>
  <si>
    <t>INTELEKTUALNE I OSOBNE USLUGE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</si>
  <si>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</si>
  <si>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</si>
  <si>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</si>
  <si>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</si>
  <si>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</si>
  <si>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</si>
  <si>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</si>
  <si>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</si>
  <si>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</si>
  <si>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</si>
  <si>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</si>
  <si>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</si>
  <si>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</si>
  <si>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</si>
  <si>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</si>
  <si>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</si>
  <si>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</si>
  <si>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</si>
  <si>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</si>
  <si>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</si>
  <si>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</si>
  <si>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</si>
  <si>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</si>
  <si>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Euro-Unit d.o.o.</t>
  </si>
  <si>
    <t>Čakovec</t>
  </si>
  <si>
    <t>USLUGE TEKUĆEG ODRŽAVANJA</t>
  </si>
  <si>
    <t>Usluga tekućeg održavanja</t>
  </si>
  <si>
    <t xml:space="preserve">AP-SPLIT </t>
  </si>
  <si>
    <t>Grafičke usluge</t>
  </si>
  <si>
    <t>Usluge prijevoza</t>
  </si>
  <si>
    <t>Lagermax Aed Croatia d.o.o.</t>
  </si>
  <si>
    <t>3241- naknade osobama izvan radnog odnosa</t>
  </si>
  <si>
    <t>Bendić papir d.o.o.</t>
  </si>
  <si>
    <t>Uredski materijal</t>
  </si>
  <si>
    <t>GRAFIČKE USLUGE</t>
  </si>
  <si>
    <t>Ostali materijali za redovni rad</t>
  </si>
  <si>
    <t>3291- naknade članovima vijeća</t>
  </si>
  <si>
    <t>Sredstva za čišćenje</t>
  </si>
  <si>
    <t>Dm-drogerie markt d.o.o.</t>
  </si>
  <si>
    <t>Obrt Dobri vl. Ante Barić</t>
  </si>
  <si>
    <t>Ostale usluge</t>
  </si>
  <si>
    <t>intelektualne i osobne usluge ( ugovor o djelu, bruto iznos s doprinosima na bruto</t>
  </si>
  <si>
    <t>Obrt za usluge Antonela vl. Anđela Kunac</t>
  </si>
  <si>
    <t>Luka</t>
  </si>
  <si>
    <t>06465158978</t>
  </si>
  <si>
    <t>Taxi Mia d.o.o.</t>
  </si>
  <si>
    <t>Bol</t>
  </si>
  <si>
    <t>38644175459</t>
  </si>
  <si>
    <t>NAKNADA TROŠKOVA ZAPOSLENIMA</t>
  </si>
  <si>
    <t>Isplata Sredstava Za Razdoblje: 01.10.2024 Do 31.10.2024</t>
  </si>
  <si>
    <t>INFORMACIJA O TROŠENJU SREDSTAVA ZA LISTOPAD 2024. GODINE</t>
  </si>
  <si>
    <t>TEB D.O.O.</t>
  </si>
  <si>
    <t>Stručno usavršavanje zaposlenika</t>
  </si>
  <si>
    <t>BINAR D.O.O.</t>
  </si>
  <si>
    <t>01927380542</t>
  </si>
  <si>
    <t>Uredski materijal i ostali materijal</t>
  </si>
  <si>
    <t>GOLČIĆ D.O.O.</t>
  </si>
  <si>
    <t>Literatura</t>
  </si>
  <si>
    <t>HD-INFO D.O.O.</t>
  </si>
  <si>
    <t>Kovačić konzalting d.o.o.</t>
  </si>
  <si>
    <t>A4</t>
  </si>
  <si>
    <t>SPAK-TRGOVINA D.O.O.</t>
  </si>
  <si>
    <t>OSNOVNA SREDSTVA</t>
  </si>
  <si>
    <t>Glazbena oprema</t>
  </si>
  <si>
    <t>Materijali i dijelovi za tek. održavanje opreme</t>
  </si>
  <si>
    <t>Mark 2 d.o.o.</t>
  </si>
  <si>
    <t>THOMANN</t>
  </si>
  <si>
    <t>EUROMUSIC AGENCY D.O.O.</t>
  </si>
  <si>
    <t>A442 VL. Davor Jelavić Šako</t>
  </si>
  <si>
    <t>Upravitelj d.o.o.</t>
  </si>
  <si>
    <t>ostale komunalne usluga</t>
  </si>
  <si>
    <t>Elektrotehnička škola</t>
  </si>
  <si>
    <t>Tonćo Ćavar</t>
  </si>
  <si>
    <t>STUDENTSKI CENTAR SPLIT</t>
  </si>
  <si>
    <t>Reprezentacija</t>
  </si>
  <si>
    <t>Pezelj vl. Vesela Pezelj Belušić</t>
  </si>
  <si>
    <t>APARTMANI SPLIT VL. DRAGICA BILIĆ</t>
  </si>
  <si>
    <t>Naknada osoba van radnog odnosa</t>
  </si>
  <si>
    <t>MY TRIP</t>
  </si>
  <si>
    <t>HDGPP</t>
  </si>
  <si>
    <t>Članarine</t>
  </si>
  <si>
    <t>Osiguranje učenika</t>
  </si>
  <si>
    <t>ADRIATIC OSIGURANJE D.D.</t>
  </si>
  <si>
    <t>Ostali rashodi poslovanja</t>
  </si>
  <si>
    <t>SUPER AUDIO D.O.O.</t>
  </si>
  <si>
    <t>STAKLO MAAS VL. ANTONIO ALEN SUNARA</t>
  </si>
  <si>
    <t>NAKNADA OSOBAMA VAN RADNOG ODNOSA</t>
  </si>
  <si>
    <t>LESNINA H D.O.O.</t>
  </si>
  <si>
    <t>Konzum plus d.o.o.</t>
  </si>
  <si>
    <t>Tommy d.o.o.</t>
  </si>
  <si>
    <t>Makro d.o.o.</t>
  </si>
  <si>
    <t>Dugopolje</t>
  </si>
  <si>
    <t>KAP TROGIR D.O.O.</t>
  </si>
  <si>
    <t>Maca d.o.o</t>
  </si>
  <si>
    <t>Links d.o.o.</t>
  </si>
  <si>
    <t>Sv.Nedjelja</t>
  </si>
  <si>
    <t>Bandić Sunčica</t>
  </si>
  <si>
    <t>Bilan Korana</t>
  </si>
  <si>
    <t>Dinoni Monica</t>
  </si>
  <si>
    <t>Drongovskij Nikolaj</t>
  </si>
  <si>
    <t>Oreb Ivana</t>
  </si>
  <si>
    <t>Puharić Tanja</t>
  </si>
  <si>
    <t>Radalj Ankica</t>
  </si>
  <si>
    <t>Vučić Lukša</t>
  </si>
  <si>
    <t>26850067552</t>
  </si>
  <si>
    <t>77524206664</t>
  </si>
  <si>
    <t>79608058419</t>
  </si>
  <si>
    <t>Kaštel Gomilica</t>
  </si>
  <si>
    <t>00278260010</t>
  </si>
  <si>
    <t>08110509618</t>
  </si>
  <si>
    <t>Liburnija hoteli d.d.</t>
  </si>
  <si>
    <t>Opatija</t>
  </si>
  <si>
    <t>TELEGRAM VL. ROBERTA DELIVUK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</si>
</sst>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849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rgb="FF202849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0" fontId="0" fillId="4" borderId="3" xfId="0" applyFill="1" applyBorder="1" applyAlignment="1">
      <alignment horizontal="center"/>
    </xf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6" xfId="0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4" fontId="0" fillId="5" borderId="6" xfId="0" applyNumberFormat="1" applyFill="1" applyBorder="1" applyAlignment="1"/>
    <xf numFmtId="0" fontId="0" fillId="5" borderId="6" xfId="0" applyFill="1" applyBorder="1" applyAlignment="1"/>
    <xf numFmtId="0" fontId="0" fillId="5" borderId="4" xfId="0" applyFill="1" applyBorder="1" applyAlignment="1"/>
    <xf numFmtId="2" fontId="0" fillId="0" borderId="3" xfId="0" applyNumberFormat="1" applyFill="1" applyBorder="1" applyAlignment="1"/>
    <xf numFmtId="0" fontId="0" fillId="0" borderId="5" xfId="0" applyFill="1" applyBorder="1"/>
    <xf numFmtId="0" fontId="0" fillId="0" borderId="6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10" fillId="0" borderId="0" xfId="0" applyFont="1" applyAlignment="1">
      <alignment horizontal="left"/>
    </xf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" fontId="0" fillId="0" borderId="3" xfId="0" applyNumberFormat="1" applyFill="1" applyBorder="1" applyAlignment="1"/>
    <xf numFmtId="0" fontId="0" fillId="0" borderId="0" xfId="0" applyFill="1"/>
    <xf numFmtId="0" fontId="11" fillId="0" borderId="3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165" fontId="1" fillId="7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0" fontId="0" fillId="0" borderId="5" xfId="0" applyFill="1" applyBorder="1" applyAlignment="1">
      <alignment horizontal="left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3" xfId="0" applyFont="1" applyBorder="1" applyAlignment="1"/>
    <xf numFmtId="49" fontId="5" fillId="0" borderId="3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7" borderId="0" xfId="0" applyFill="1"/>
    <xf numFmtId="4" fontId="0" fillId="7" borderId="7" xfId="0" applyNumberFormat="1" applyFill="1" applyBorder="1" applyAlignment="1"/>
    <xf numFmtId="0" fontId="0" fillId="0" borderId="6" xfId="0" applyFill="1" applyBorder="1" applyAlignment="1"/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9" fillId="0" borderId="3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5" borderId="4" xfId="0" applyNumberFormat="1" applyFill="1" applyBorder="1" applyAlignment="1"/>
    <xf numFmtId="0" fontId="0" fillId="5" borderId="3" xfId="0" applyFill="1" applyBorder="1"/>
    <xf numFmtId="4" fontId="0" fillId="5" borderId="3" xfId="0" applyNumberFormat="1" applyFill="1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0" fillId="0" borderId="6" xfId="0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8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11" ht="122.25" customHeight="1" x14ac:dyDescent="0.25">
      <c r="A2" s="1" t="s">
        <v>0</v>
      </c>
      <c r="B2" s="2"/>
      <c r="E2" s="4"/>
    </row>
    <row r="3" spans="1:11" ht="23.25" x14ac:dyDescent="0.35">
      <c r="A3" s="5" t="s">
        <v>1</v>
      </c>
      <c r="B3" s="6"/>
      <c r="C3" s="7"/>
      <c r="D3" s="7"/>
      <c r="E3" s="8"/>
      <c r="F3" s="9"/>
      <c r="G3" s="9"/>
    </row>
    <row r="4" spans="1:11" x14ac:dyDescent="0.25">
      <c r="B4" s="2"/>
      <c r="E4" s="4"/>
    </row>
    <row r="5" spans="1:11" x14ac:dyDescent="0.25">
      <c r="A5" s="10" t="s">
        <v>109</v>
      </c>
      <c r="B5" s="2"/>
      <c r="E5" s="4"/>
    </row>
    <row r="6" spans="1:11" ht="15.75" thickBot="1" x14ac:dyDescent="0.3">
      <c r="A6" s="11"/>
      <c r="B6" s="2"/>
      <c r="C6" s="1"/>
      <c r="D6" s="1"/>
      <c r="E6" s="4"/>
    </row>
    <row r="7" spans="1:11" ht="48" thickTop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11" s="71" customFormat="1" ht="15.75" x14ac:dyDescent="0.25">
      <c r="A8" s="72" t="s">
        <v>111</v>
      </c>
      <c r="B8" s="136">
        <v>99944170669</v>
      </c>
      <c r="C8" s="91" t="s">
        <v>10</v>
      </c>
      <c r="D8" s="78" t="s">
        <v>9</v>
      </c>
      <c r="E8" s="75">
        <v>100</v>
      </c>
      <c r="F8" s="76">
        <v>3213</v>
      </c>
      <c r="G8" s="72" t="s">
        <v>112</v>
      </c>
    </row>
    <row r="9" spans="1:11" s="71" customFormat="1" ht="15.75" x14ac:dyDescent="0.25">
      <c r="A9" s="129" t="s">
        <v>108</v>
      </c>
      <c r="B9" s="130"/>
      <c r="C9" s="130"/>
      <c r="D9" s="131"/>
      <c r="E9" s="77">
        <f>E8</f>
        <v>100</v>
      </c>
      <c r="F9" s="73"/>
      <c r="G9" s="74"/>
    </row>
    <row r="10" spans="1:11" s="71" customFormat="1" ht="15.75" x14ac:dyDescent="0.25">
      <c r="A10" s="72" t="s">
        <v>92</v>
      </c>
      <c r="B10" s="132" t="s">
        <v>107</v>
      </c>
      <c r="C10" s="91" t="s">
        <v>11</v>
      </c>
      <c r="D10" s="78" t="s">
        <v>9</v>
      </c>
      <c r="E10" s="75">
        <v>116.46</v>
      </c>
      <c r="F10" s="76">
        <v>3221</v>
      </c>
      <c r="G10" s="72" t="s">
        <v>93</v>
      </c>
    </row>
    <row r="11" spans="1:11" s="71" customFormat="1" ht="15.75" x14ac:dyDescent="0.25">
      <c r="A11" s="72" t="s">
        <v>116</v>
      </c>
      <c r="B11" s="132" t="s">
        <v>164</v>
      </c>
      <c r="C11" s="91" t="s">
        <v>10</v>
      </c>
      <c r="D11" s="78" t="s">
        <v>9</v>
      </c>
      <c r="E11" s="75">
        <v>159.29</v>
      </c>
      <c r="F11" s="76">
        <v>3221</v>
      </c>
      <c r="G11" s="72" t="s">
        <v>117</v>
      </c>
    </row>
    <row r="12" spans="1:11" s="71" customFormat="1" ht="15.75" x14ac:dyDescent="0.25">
      <c r="A12" s="72" t="s">
        <v>118</v>
      </c>
      <c r="B12" s="132" t="s">
        <v>165</v>
      </c>
      <c r="C12" s="91" t="s">
        <v>10</v>
      </c>
      <c r="D12" s="78" t="s">
        <v>9</v>
      </c>
      <c r="E12" s="75">
        <v>164.78</v>
      </c>
      <c r="F12" s="76">
        <v>3221</v>
      </c>
      <c r="G12" s="72" t="s">
        <v>93</v>
      </c>
    </row>
    <row r="13" spans="1:11" s="71" customFormat="1" x14ac:dyDescent="0.25">
      <c r="A13" s="17" t="s">
        <v>113</v>
      </c>
      <c r="B13" s="86" t="s">
        <v>114</v>
      </c>
      <c r="C13" s="23" t="s">
        <v>11</v>
      </c>
      <c r="D13" s="19" t="s">
        <v>9</v>
      </c>
      <c r="E13" s="21">
        <v>55.74</v>
      </c>
      <c r="F13" s="17">
        <v>3221</v>
      </c>
      <c r="G13" s="17" t="s">
        <v>115</v>
      </c>
    </row>
    <row r="14" spans="1:11" s="71" customFormat="1" ht="15.75" x14ac:dyDescent="0.25">
      <c r="A14" s="17" t="s">
        <v>119</v>
      </c>
      <c r="B14" s="86" t="s">
        <v>166</v>
      </c>
      <c r="C14" s="23" t="s">
        <v>37</v>
      </c>
      <c r="D14" s="19" t="s">
        <v>9</v>
      </c>
      <c r="E14" s="21">
        <v>256</v>
      </c>
      <c r="F14" s="17">
        <v>3221</v>
      </c>
      <c r="G14" s="72" t="s">
        <v>117</v>
      </c>
    </row>
    <row r="15" spans="1:11" x14ac:dyDescent="0.25">
      <c r="A15" s="17" t="s">
        <v>148</v>
      </c>
      <c r="B15" s="18">
        <v>62226620908</v>
      </c>
      <c r="C15" s="19" t="s">
        <v>10</v>
      </c>
      <c r="D15" s="20" t="s">
        <v>9</v>
      </c>
      <c r="E15" s="21">
        <v>39.99</v>
      </c>
      <c r="F15" s="22">
        <v>3221</v>
      </c>
      <c r="G15" s="17" t="s">
        <v>95</v>
      </c>
      <c r="I15" s="71"/>
      <c r="J15" s="71"/>
      <c r="K15" s="71"/>
    </row>
    <row r="16" spans="1:11" x14ac:dyDescent="0.25">
      <c r="A16" s="17" t="s">
        <v>148</v>
      </c>
      <c r="B16" s="18">
        <v>62226620908</v>
      </c>
      <c r="C16" s="19" t="s">
        <v>10</v>
      </c>
      <c r="D16" s="93" t="s">
        <v>9</v>
      </c>
      <c r="E16" s="21">
        <v>1.05</v>
      </c>
      <c r="F16" s="17">
        <v>3221</v>
      </c>
      <c r="G16" s="17" t="s">
        <v>97</v>
      </c>
      <c r="I16" s="71"/>
      <c r="J16" s="71"/>
      <c r="K16" s="71"/>
    </row>
    <row r="17" spans="1:12" x14ac:dyDescent="0.25">
      <c r="A17" s="17" t="s">
        <v>98</v>
      </c>
      <c r="B17" s="89">
        <v>94124811986</v>
      </c>
      <c r="C17" s="23" t="s">
        <v>10</v>
      </c>
      <c r="D17" s="19" t="s">
        <v>9</v>
      </c>
      <c r="E17" s="21">
        <v>3.95</v>
      </c>
      <c r="F17" s="17">
        <v>3221</v>
      </c>
      <c r="G17" s="17" t="s">
        <v>97</v>
      </c>
    </row>
    <row r="18" spans="1:12" x14ac:dyDescent="0.25">
      <c r="A18" s="17" t="s">
        <v>120</v>
      </c>
      <c r="B18" s="89">
        <v>13281121851</v>
      </c>
      <c r="C18" s="25" t="s">
        <v>167</v>
      </c>
      <c r="D18" s="19" t="s">
        <v>9</v>
      </c>
      <c r="E18" s="26">
        <v>572.25</v>
      </c>
      <c r="F18" s="27">
        <v>3221</v>
      </c>
      <c r="G18" s="17" t="s">
        <v>97</v>
      </c>
    </row>
    <row r="19" spans="1:12" x14ac:dyDescent="0.25">
      <c r="A19" s="17" t="s">
        <v>149</v>
      </c>
      <c r="B19" s="90" t="s">
        <v>168</v>
      </c>
      <c r="C19" s="25" t="s">
        <v>11</v>
      </c>
      <c r="D19" s="19" t="s">
        <v>9</v>
      </c>
      <c r="E19" s="26">
        <v>1.05</v>
      </c>
      <c r="F19" s="27">
        <v>3221</v>
      </c>
      <c r="G19" s="17" t="s">
        <v>97</v>
      </c>
    </row>
    <row r="20" spans="1:12" x14ac:dyDescent="0.25">
      <c r="A20" s="17" t="s">
        <v>149</v>
      </c>
      <c r="B20" s="90" t="s">
        <v>168</v>
      </c>
      <c r="C20" s="25" t="s">
        <v>11</v>
      </c>
      <c r="D20" s="19" t="s">
        <v>9</v>
      </c>
      <c r="E20" s="26">
        <v>2.5499999999999998</v>
      </c>
      <c r="F20" s="27">
        <v>3222</v>
      </c>
      <c r="G20" s="17" t="s">
        <v>134</v>
      </c>
    </row>
    <row r="21" spans="1:12" x14ac:dyDescent="0.25">
      <c r="A21" s="17" t="s">
        <v>150</v>
      </c>
      <c r="B21" s="89">
        <v>53696769296</v>
      </c>
      <c r="C21" s="25" t="s">
        <v>151</v>
      </c>
      <c r="D21" s="19" t="s">
        <v>9</v>
      </c>
      <c r="E21" s="26">
        <v>3.58</v>
      </c>
      <c r="F21" s="27">
        <v>3222</v>
      </c>
      <c r="G21" s="17" t="s">
        <v>97</v>
      </c>
    </row>
    <row r="22" spans="1:12" x14ac:dyDescent="0.25">
      <c r="A22" s="17" t="s">
        <v>99</v>
      </c>
      <c r="B22" s="89" t="s">
        <v>30</v>
      </c>
      <c r="C22" s="93" t="s">
        <v>30</v>
      </c>
      <c r="D22" s="19" t="s">
        <v>9</v>
      </c>
      <c r="E22" s="26">
        <f>15+8.3+12+12.6+6.3+13</f>
        <v>67.199999999999989</v>
      </c>
      <c r="F22" s="27">
        <v>3221</v>
      </c>
      <c r="G22" s="17" t="s">
        <v>95</v>
      </c>
    </row>
    <row r="23" spans="1:12" x14ac:dyDescent="0.25">
      <c r="A23" s="17" t="s">
        <v>154</v>
      </c>
      <c r="B23" s="89">
        <v>32614011568</v>
      </c>
      <c r="C23" s="25" t="s">
        <v>155</v>
      </c>
      <c r="D23" s="19" t="s">
        <v>9</v>
      </c>
      <c r="E23" s="26">
        <v>10.99</v>
      </c>
      <c r="F23" s="27">
        <v>3221</v>
      </c>
      <c r="G23" s="17" t="s">
        <v>95</v>
      </c>
    </row>
    <row r="24" spans="1:12" x14ac:dyDescent="0.25">
      <c r="A24" s="17" t="s">
        <v>153</v>
      </c>
      <c r="B24" s="89">
        <v>39427677849</v>
      </c>
      <c r="C24" s="25" t="s">
        <v>37</v>
      </c>
      <c r="D24" s="19" t="s">
        <v>9</v>
      </c>
      <c r="E24" s="26">
        <f>4.9+13.25</f>
        <v>18.149999999999999</v>
      </c>
      <c r="F24" s="27">
        <v>3221</v>
      </c>
      <c r="G24" s="17" t="s">
        <v>95</v>
      </c>
    </row>
    <row r="25" spans="1:12" x14ac:dyDescent="0.25">
      <c r="A25" s="17" t="s">
        <v>152</v>
      </c>
      <c r="B25" s="89">
        <v>24232173250</v>
      </c>
      <c r="C25" s="25" t="s">
        <v>37</v>
      </c>
      <c r="D25" s="19" t="s">
        <v>9</v>
      </c>
      <c r="E25" s="26">
        <v>23.03</v>
      </c>
      <c r="F25" s="27">
        <v>3221</v>
      </c>
      <c r="G25" s="17" t="s">
        <v>95</v>
      </c>
    </row>
    <row r="26" spans="1:12" x14ac:dyDescent="0.25">
      <c r="A26" s="125" t="s">
        <v>12</v>
      </c>
      <c r="B26" s="125"/>
      <c r="C26" s="125"/>
      <c r="D26" s="28"/>
      <c r="E26" s="29">
        <f>SUM(E10:E25)</f>
        <v>1496.06</v>
      </c>
      <c r="F26" s="125"/>
      <c r="G26" s="125"/>
      <c r="L26" t="s">
        <v>54</v>
      </c>
    </row>
    <row r="27" spans="1:12" ht="14.25" customHeight="1" x14ac:dyDescent="0.25">
      <c r="A27" s="17" t="s">
        <v>13</v>
      </c>
      <c r="B27" s="25">
        <v>43965974818</v>
      </c>
      <c r="C27" s="19" t="s">
        <v>10</v>
      </c>
      <c r="D27" s="19" t="s">
        <v>9</v>
      </c>
      <c r="E27" s="21">
        <v>647.25</v>
      </c>
      <c r="F27" s="17">
        <v>3223</v>
      </c>
      <c r="G27" s="17" t="s">
        <v>14</v>
      </c>
    </row>
    <row r="28" spans="1:12" x14ac:dyDescent="0.25">
      <c r="A28" s="125" t="s">
        <v>15</v>
      </c>
      <c r="B28" s="125"/>
      <c r="C28" s="125"/>
      <c r="D28" s="28"/>
      <c r="E28" s="29">
        <f>E27</f>
        <v>647.25</v>
      </c>
      <c r="F28" s="125"/>
      <c r="G28" s="125"/>
    </row>
    <row r="29" spans="1:12" x14ac:dyDescent="0.25">
      <c r="A29" s="23" t="s">
        <v>144</v>
      </c>
      <c r="B29" s="133" t="s">
        <v>169</v>
      </c>
      <c r="C29" s="23" t="s">
        <v>10</v>
      </c>
      <c r="D29" s="19" t="s">
        <v>9</v>
      </c>
      <c r="E29" s="26">
        <v>433.03</v>
      </c>
      <c r="F29" s="92">
        <v>3224</v>
      </c>
      <c r="G29" s="32" t="s">
        <v>124</v>
      </c>
    </row>
    <row r="30" spans="1:12" x14ac:dyDescent="0.25">
      <c r="A30" s="23" t="s">
        <v>125</v>
      </c>
      <c r="B30" s="30">
        <v>16827857930</v>
      </c>
      <c r="C30" s="23" t="s">
        <v>11</v>
      </c>
      <c r="D30" s="30" t="s">
        <v>9</v>
      </c>
      <c r="E30" s="26">
        <v>48</v>
      </c>
      <c r="F30" s="31">
        <v>3224</v>
      </c>
      <c r="G30" s="32" t="s">
        <v>16</v>
      </c>
    </row>
    <row r="31" spans="1:12" x14ac:dyDescent="0.25">
      <c r="A31" s="23" t="s">
        <v>126</v>
      </c>
      <c r="B31" s="134" t="s">
        <v>30</v>
      </c>
      <c r="C31" s="134" t="s">
        <v>30</v>
      </c>
      <c r="D31" s="30" t="s">
        <v>9</v>
      </c>
      <c r="E31" s="26">
        <v>242</v>
      </c>
      <c r="F31" s="31">
        <v>3224</v>
      </c>
      <c r="G31" s="32" t="s">
        <v>16</v>
      </c>
    </row>
    <row r="32" spans="1:12" x14ac:dyDescent="0.25">
      <c r="A32" s="116" t="s">
        <v>17</v>
      </c>
      <c r="B32" s="117"/>
      <c r="C32" s="117"/>
      <c r="D32" s="118"/>
      <c r="E32" s="29">
        <f>SUM(E29:E31)</f>
        <v>723.03</v>
      </c>
      <c r="F32" s="127"/>
      <c r="G32" s="128"/>
    </row>
    <row r="33" spans="1:8" x14ac:dyDescent="0.25">
      <c r="A33" s="17" t="s">
        <v>18</v>
      </c>
      <c r="B33" s="31">
        <v>21523879111</v>
      </c>
      <c r="C33" s="33" t="s">
        <v>19</v>
      </c>
      <c r="D33" s="30" t="s">
        <v>9</v>
      </c>
      <c r="E33" s="26">
        <v>507.99</v>
      </c>
      <c r="F33" s="34">
        <v>3225</v>
      </c>
      <c r="G33" s="35" t="s">
        <v>20</v>
      </c>
    </row>
    <row r="34" spans="1:8" x14ac:dyDescent="0.25">
      <c r="A34" s="43" t="s">
        <v>127</v>
      </c>
      <c r="B34" s="97">
        <v>59262483201</v>
      </c>
      <c r="C34" s="98" t="s">
        <v>84</v>
      </c>
      <c r="D34" s="30" t="s">
        <v>9</v>
      </c>
      <c r="E34" s="26">
        <v>124</v>
      </c>
      <c r="F34" s="34">
        <v>3225</v>
      </c>
      <c r="G34" s="35" t="s">
        <v>20</v>
      </c>
      <c r="H34" t="s">
        <v>54</v>
      </c>
    </row>
    <row r="35" spans="1:8" x14ac:dyDescent="0.25">
      <c r="A35" s="43" t="s">
        <v>147</v>
      </c>
      <c r="B35" s="97">
        <v>36998794856</v>
      </c>
      <c r="C35" s="98" t="s">
        <v>10</v>
      </c>
      <c r="D35" s="30" t="s">
        <v>9</v>
      </c>
      <c r="E35" s="26">
        <v>214.4</v>
      </c>
      <c r="F35" s="34">
        <v>3225</v>
      </c>
      <c r="G35" s="35" t="s">
        <v>20</v>
      </c>
    </row>
    <row r="36" spans="1:8" x14ac:dyDescent="0.25">
      <c r="A36" s="116" t="s">
        <v>21</v>
      </c>
      <c r="B36" s="117"/>
      <c r="C36" s="117"/>
      <c r="D36" s="118"/>
      <c r="E36" s="29">
        <f>SUM(E33:E35)</f>
        <v>846.39</v>
      </c>
      <c r="F36" s="36"/>
      <c r="G36" s="37"/>
    </row>
    <row r="37" spans="1:8" x14ac:dyDescent="0.25">
      <c r="A37" s="123" t="s">
        <v>22</v>
      </c>
      <c r="B37" s="124"/>
      <c r="C37" s="124"/>
      <c r="D37" s="38"/>
      <c r="E37" s="39">
        <f>E28+E26+E32+E36</f>
        <v>3712.73</v>
      </c>
      <c r="F37" s="40"/>
      <c r="G37" s="41"/>
    </row>
    <row r="38" spans="1:8" x14ac:dyDescent="0.25">
      <c r="A38" s="31" t="s">
        <v>23</v>
      </c>
      <c r="B38" s="59">
        <v>87311810356</v>
      </c>
      <c r="C38" s="31" t="s">
        <v>24</v>
      </c>
      <c r="D38" s="19" t="s">
        <v>9</v>
      </c>
      <c r="E38" s="42"/>
      <c r="F38" s="31">
        <v>3231</v>
      </c>
      <c r="G38" s="31" t="s">
        <v>25</v>
      </c>
    </row>
    <row r="39" spans="1:8" x14ac:dyDescent="0.25">
      <c r="A39" s="17" t="s">
        <v>26</v>
      </c>
      <c r="B39" s="88">
        <v>81793146560</v>
      </c>
      <c r="C39" s="19" t="s">
        <v>10</v>
      </c>
      <c r="D39" s="19" t="s">
        <v>9</v>
      </c>
      <c r="E39" s="21">
        <v>9.9</v>
      </c>
      <c r="F39" s="17">
        <v>3231</v>
      </c>
      <c r="G39" s="17" t="s">
        <v>27</v>
      </c>
    </row>
    <row r="40" spans="1:8" x14ac:dyDescent="0.25">
      <c r="A40" s="17" t="s">
        <v>28</v>
      </c>
      <c r="B40" s="87">
        <v>85821130368</v>
      </c>
      <c r="C40" s="19" t="s">
        <v>10</v>
      </c>
      <c r="D40" s="19" t="s">
        <v>9</v>
      </c>
      <c r="E40" s="26">
        <v>1.66</v>
      </c>
      <c r="F40" s="17">
        <v>3231</v>
      </c>
      <c r="G40" s="17" t="s">
        <v>27</v>
      </c>
    </row>
    <row r="41" spans="1:8" x14ac:dyDescent="0.25">
      <c r="A41" s="17" t="s">
        <v>29</v>
      </c>
      <c r="B41" s="87">
        <v>29524210204</v>
      </c>
      <c r="C41" s="19" t="s">
        <v>10</v>
      </c>
      <c r="D41" s="19" t="s">
        <v>9</v>
      </c>
      <c r="E41" s="26">
        <v>192.18</v>
      </c>
      <c r="F41" s="17">
        <v>3231</v>
      </c>
      <c r="G41" s="17" t="s">
        <v>27</v>
      </c>
    </row>
    <row r="42" spans="1:8" x14ac:dyDescent="0.25">
      <c r="A42" s="17" t="s">
        <v>105</v>
      </c>
      <c r="B42" s="87">
        <v>86894803918</v>
      </c>
      <c r="C42" s="19" t="s">
        <v>106</v>
      </c>
      <c r="D42" s="19" t="s">
        <v>9</v>
      </c>
      <c r="E42" s="26"/>
      <c r="F42" s="17">
        <v>3231</v>
      </c>
      <c r="G42" s="17" t="s">
        <v>89</v>
      </c>
    </row>
    <row r="43" spans="1:8" x14ac:dyDescent="0.25">
      <c r="A43" s="17" t="s">
        <v>90</v>
      </c>
      <c r="B43" s="86" t="s">
        <v>104</v>
      </c>
      <c r="C43" s="19" t="s">
        <v>103</v>
      </c>
      <c r="D43" s="19" t="s">
        <v>9</v>
      </c>
      <c r="E43" s="26"/>
      <c r="F43" s="17">
        <v>3231</v>
      </c>
      <c r="G43" s="17" t="s">
        <v>89</v>
      </c>
    </row>
    <row r="44" spans="1:8" x14ac:dyDescent="0.25">
      <c r="A44" s="17" t="s">
        <v>63</v>
      </c>
      <c r="B44" s="25" t="s">
        <v>30</v>
      </c>
      <c r="C44" s="135" t="s">
        <v>30</v>
      </c>
      <c r="D44" s="19" t="s">
        <v>9</v>
      </c>
      <c r="E44" s="26">
        <v>18.739999999999998</v>
      </c>
      <c r="F44" s="17">
        <v>3231</v>
      </c>
      <c r="G44" s="17" t="s">
        <v>27</v>
      </c>
    </row>
    <row r="45" spans="1:8" x14ac:dyDescent="0.25">
      <c r="A45" s="116" t="s">
        <v>31</v>
      </c>
      <c r="B45" s="117"/>
      <c r="C45" s="117"/>
      <c r="D45" s="118"/>
      <c r="E45" s="29">
        <f>SUM(E38:E44)</f>
        <v>222.48000000000002</v>
      </c>
      <c r="F45" s="125"/>
      <c r="G45" s="125"/>
    </row>
    <row r="46" spans="1:8" x14ac:dyDescent="0.25">
      <c r="A46" s="23" t="s">
        <v>128</v>
      </c>
      <c r="B46" s="30" t="s">
        <v>30</v>
      </c>
      <c r="C46" s="30" t="s">
        <v>30</v>
      </c>
      <c r="D46" s="19" t="s">
        <v>9</v>
      </c>
      <c r="E46" s="26">
        <v>780</v>
      </c>
      <c r="F46" s="79">
        <v>3232</v>
      </c>
      <c r="G46" s="23" t="s">
        <v>86</v>
      </c>
    </row>
    <row r="47" spans="1:8" x14ac:dyDescent="0.25">
      <c r="A47" s="116" t="s">
        <v>85</v>
      </c>
      <c r="B47" s="117"/>
      <c r="C47" s="117"/>
      <c r="D47" s="118"/>
      <c r="E47" s="29">
        <f>SUM(E46:E46)</f>
        <v>780</v>
      </c>
      <c r="F47" s="125"/>
      <c r="G47" s="125"/>
    </row>
    <row r="48" spans="1:8" x14ac:dyDescent="0.25">
      <c r="A48" s="17" t="s">
        <v>32</v>
      </c>
      <c r="B48" s="25">
        <v>68419124305</v>
      </c>
      <c r="C48" s="19" t="s">
        <v>10</v>
      </c>
      <c r="D48" s="19" t="s">
        <v>9</v>
      </c>
      <c r="E48" s="26">
        <v>21.24</v>
      </c>
      <c r="F48" s="22">
        <v>3233</v>
      </c>
      <c r="G48" s="27" t="s">
        <v>33</v>
      </c>
    </row>
    <row r="49" spans="1:9" x14ac:dyDescent="0.25">
      <c r="A49" s="116" t="s">
        <v>34</v>
      </c>
      <c r="B49" s="117"/>
      <c r="C49" s="117"/>
      <c r="D49" s="118"/>
      <c r="E49" s="29">
        <f>SUM(E48:E48)</f>
        <v>21.24</v>
      </c>
      <c r="F49" s="125"/>
      <c r="G49" s="125"/>
    </row>
    <row r="50" spans="1:9" x14ac:dyDescent="0.25">
      <c r="A50" s="17" t="s">
        <v>35</v>
      </c>
      <c r="B50" s="86" t="s">
        <v>36</v>
      </c>
      <c r="C50" s="19" t="s">
        <v>37</v>
      </c>
      <c r="D50" s="19" t="s">
        <v>9</v>
      </c>
      <c r="E50" s="26">
        <v>37.57</v>
      </c>
      <c r="F50" s="27">
        <v>3234</v>
      </c>
      <c r="G50" s="17" t="s">
        <v>38</v>
      </c>
    </row>
    <row r="51" spans="1:9" x14ac:dyDescent="0.25">
      <c r="A51" s="17" t="s">
        <v>39</v>
      </c>
      <c r="B51" s="137">
        <v>38812451417</v>
      </c>
      <c r="C51" s="19" t="s">
        <v>11</v>
      </c>
      <c r="D51" s="19" t="s">
        <v>9</v>
      </c>
      <c r="E51" s="26">
        <v>178.07</v>
      </c>
      <c r="F51" s="27">
        <v>3234</v>
      </c>
      <c r="G51" s="17" t="s">
        <v>38</v>
      </c>
    </row>
    <row r="52" spans="1:9" x14ac:dyDescent="0.25">
      <c r="A52" s="17" t="s">
        <v>40</v>
      </c>
      <c r="B52" s="87">
        <v>56826138353</v>
      </c>
      <c r="C52" s="19" t="s">
        <v>11</v>
      </c>
      <c r="D52" s="19" t="s">
        <v>9</v>
      </c>
      <c r="E52" s="26">
        <v>113.53</v>
      </c>
      <c r="F52" s="27">
        <v>3234</v>
      </c>
      <c r="G52" s="22" t="s">
        <v>41</v>
      </c>
    </row>
    <row r="53" spans="1:9" x14ac:dyDescent="0.25">
      <c r="A53" s="17" t="s">
        <v>42</v>
      </c>
      <c r="B53" s="87">
        <v>78755598868</v>
      </c>
      <c r="C53" s="19" t="s">
        <v>11</v>
      </c>
      <c r="D53" s="19" t="s">
        <v>9</v>
      </c>
      <c r="E53" s="26">
        <v>113.78</v>
      </c>
      <c r="F53" s="27">
        <v>3234</v>
      </c>
      <c r="G53" s="17" t="s">
        <v>43</v>
      </c>
    </row>
    <row r="54" spans="1:9" x14ac:dyDescent="0.25">
      <c r="A54" s="17" t="s">
        <v>44</v>
      </c>
      <c r="B54" s="87">
        <v>44813350399</v>
      </c>
      <c r="C54" s="19" t="s">
        <v>45</v>
      </c>
      <c r="D54" s="19" t="s">
        <v>9</v>
      </c>
      <c r="E54" s="26">
        <v>9.89</v>
      </c>
      <c r="F54" s="27">
        <v>3234</v>
      </c>
      <c r="G54" s="17" t="s">
        <v>38</v>
      </c>
    </row>
    <row r="55" spans="1:9" x14ac:dyDescent="0.25">
      <c r="A55" s="17" t="s">
        <v>129</v>
      </c>
      <c r="B55" s="138">
        <v>68135834029</v>
      </c>
      <c r="C55" s="25" t="s">
        <v>11</v>
      </c>
      <c r="D55" s="19" t="s">
        <v>9</v>
      </c>
      <c r="E55" s="26">
        <v>33.28</v>
      </c>
      <c r="F55" s="27">
        <v>3234</v>
      </c>
      <c r="G55" s="17" t="s">
        <v>130</v>
      </c>
    </row>
    <row r="56" spans="1:9" x14ac:dyDescent="0.25">
      <c r="A56" s="116" t="s">
        <v>49</v>
      </c>
      <c r="B56" s="117"/>
      <c r="C56" s="117"/>
      <c r="D56" s="117"/>
      <c r="E56" s="47">
        <f>SUM(E50:E55)</f>
        <v>486.11999999999989</v>
      </c>
      <c r="F56" s="29"/>
      <c r="G56" s="36"/>
    </row>
    <row r="57" spans="1:9" x14ac:dyDescent="0.25">
      <c r="A57" s="17" t="s">
        <v>46</v>
      </c>
      <c r="B57" s="86" t="s">
        <v>47</v>
      </c>
      <c r="C57" s="25" t="s">
        <v>48</v>
      </c>
      <c r="D57" s="19" t="s">
        <v>9</v>
      </c>
      <c r="E57" s="26">
        <v>10.220000000000001</v>
      </c>
      <c r="F57" s="17">
        <v>3235</v>
      </c>
      <c r="G57" s="17" t="s">
        <v>50</v>
      </c>
    </row>
    <row r="58" spans="1:9" x14ac:dyDescent="0.25">
      <c r="A58" s="17" t="s">
        <v>51</v>
      </c>
      <c r="B58" s="87">
        <v>66486182714</v>
      </c>
      <c r="C58" s="25" t="s">
        <v>10</v>
      </c>
      <c r="D58" s="19" t="s">
        <v>9</v>
      </c>
      <c r="E58" s="26">
        <v>2.15</v>
      </c>
      <c r="F58" s="17">
        <v>3235</v>
      </c>
      <c r="G58" s="17" t="s">
        <v>50</v>
      </c>
    </row>
    <row r="59" spans="1:9" x14ac:dyDescent="0.25">
      <c r="A59" s="17" t="s">
        <v>131</v>
      </c>
      <c r="B59" s="87">
        <v>86181644759</v>
      </c>
      <c r="C59" s="25" t="s">
        <v>11</v>
      </c>
      <c r="D59" s="19" t="s">
        <v>9</v>
      </c>
      <c r="E59" s="26">
        <v>500</v>
      </c>
      <c r="F59" s="17">
        <v>3235</v>
      </c>
      <c r="G59" s="17" t="s">
        <v>50</v>
      </c>
    </row>
    <row r="60" spans="1:9" x14ac:dyDescent="0.25">
      <c r="A60" s="17" t="s">
        <v>52</v>
      </c>
      <c r="B60" s="87">
        <v>84400309496</v>
      </c>
      <c r="C60" s="25" t="s">
        <v>37</v>
      </c>
      <c r="D60" s="19" t="s">
        <v>9</v>
      </c>
      <c r="E60" s="26">
        <v>0</v>
      </c>
      <c r="F60" s="17">
        <v>3235</v>
      </c>
      <c r="G60" s="17" t="s">
        <v>50</v>
      </c>
    </row>
    <row r="61" spans="1:9" x14ac:dyDescent="0.25">
      <c r="A61" s="17" t="s">
        <v>53</v>
      </c>
      <c r="B61" s="87">
        <v>25781343234</v>
      </c>
      <c r="C61" s="25" t="s">
        <v>11</v>
      </c>
      <c r="D61" s="19" t="s">
        <v>9</v>
      </c>
      <c r="E61" s="26">
        <v>1991.25</v>
      </c>
      <c r="F61" s="17">
        <v>3235</v>
      </c>
      <c r="G61" s="17" t="s">
        <v>50</v>
      </c>
      <c r="I61" t="s">
        <v>54</v>
      </c>
    </row>
    <row r="62" spans="1:9" x14ac:dyDescent="0.25">
      <c r="A62" s="17" t="s">
        <v>55</v>
      </c>
      <c r="B62" s="92">
        <v>91591564577</v>
      </c>
      <c r="C62" s="25" t="s">
        <v>10</v>
      </c>
      <c r="D62" s="19" t="s">
        <v>9</v>
      </c>
      <c r="E62" s="26">
        <v>130.65</v>
      </c>
      <c r="F62" s="27">
        <v>3235</v>
      </c>
      <c r="G62" s="27" t="s">
        <v>56</v>
      </c>
    </row>
    <row r="63" spans="1:9" x14ac:dyDescent="0.25">
      <c r="A63" s="116" t="s">
        <v>57</v>
      </c>
      <c r="B63" s="117"/>
      <c r="C63" s="117"/>
      <c r="D63" s="117"/>
      <c r="E63" s="47">
        <f>SUM(E57:E62)</f>
        <v>2634.27</v>
      </c>
      <c r="F63" s="48"/>
      <c r="G63" s="48"/>
    </row>
    <row r="64" spans="1:9" x14ac:dyDescent="0.25">
      <c r="A64" s="17" t="s">
        <v>87</v>
      </c>
      <c r="B64" s="49">
        <v>82888704837</v>
      </c>
      <c r="C64" s="19" t="s">
        <v>11</v>
      </c>
      <c r="D64" s="19" t="s">
        <v>9</v>
      </c>
      <c r="E64" s="26">
        <v>34.54</v>
      </c>
      <c r="F64" s="17">
        <v>3237</v>
      </c>
      <c r="G64" s="17" t="s">
        <v>58</v>
      </c>
    </row>
    <row r="65" spans="1:10" x14ac:dyDescent="0.25">
      <c r="A65" s="43" t="s">
        <v>132</v>
      </c>
      <c r="B65" s="82" t="s">
        <v>30</v>
      </c>
      <c r="C65" s="94" t="s">
        <v>30</v>
      </c>
      <c r="D65" s="19" t="s">
        <v>9</v>
      </c>
      <c r="E65" s="83">
        <v>1738.22</v>
      </c>
      <c r="F65" s="17">
        <v>3237</v>
      </c>
      <c r="G65" s="17" t="s">
        <v>101</v>
      </c>
    </row>
    <row r="66" spans="1:10" x14ac:dyDescent="0.25">
      <c r="A66" s="43" t="s">
        <v>156</v>
      </c>
      <c r="B66" s="82" t="s">
        <v>30</v>
      </c>
      <c r="C66" s="94" t="s">
        <v>30</v>
      </c>
      <c r="D66" s="19" t="s">
        <v>9</v>
      </c>
      <c r="E66" s="83">
        <v>76.760000000000005</v>
      </c>
      <c r="F66" s="17">
        <v>3237</v>
      </c>
      <c r="G66" s="17" t="s">
        <v>101</v>
      </c>
    </row>
    <row r="67" spans="1:10" x14ac:dyDescent="0.25">
      <c r="A67" s="43" t="s">
        <v>157</v>
      </c>
      <c r="B67" s="82" t="s">
        <v>30</v>
      </c>
      <c r="C67" s="94" t="s">
        <v>30</v>
      </c>
      <c r="D67" s="19" t="s">
        <v>9</v>
      </c>
      <c r="E67" s="83">
        <v>1103.25</v>
      </c>
      <c r="F67" s="17">
        <v>3237</v>
      </c>
      <c r="G67" s="17" t="s">
        <v>101</v>
      </c>
    </row>
    <row r="68" spans="1:10" x14ac:dyDescent="0.25">
      <c r="A68" s="43" t="s">
        <v>158</v>
      </c>
      <c r="B68" s="82" t="s">
        <v>30</v>
      </c>
      <c r="C68" s="94" t="s">
        <v>30</v>
      </c>
      <c r="D68" s="19" t="s">
        <v>9</v>
      </c>
      <c r="E68" s="83">
        <v>660.04</v>
      </c>
      <c r="F68" s="17">
        <v>3237</v>
      </c>
      <c r="G68" s="17" t="s">
        <v>101</v>
      </c>
    </row>
    <row r="69" spans="1:10" x14ac:dyDescent="0.25">
      <c r="A69" s="43" t="s">
        <v>159</v>
      </c>
      <c r="B69" s="82" t="s">
        <v>30</v>
      </c>
      <c r="C69" s="94" t="s">
        <v>30</v>
      </c>
      <c r="D69" s="19" t="s">
        <v>9</v>
      </c>
      <c r="E69" s="83">
        <v>306.22000000000003</v>
      </c>
      <c r="F69" s="17">
        <v>3237</v>
      </c>
      <c r="G69" s="17" t="s">
        <v>101</v>
      </c>
    </row>
    <row r="70" spans="1:10" x14ac:dyDescent="0.25">
      <c r="A70" s="43" t="s">
        <v>160</v>
      </c>
      <c r="B70" s="82" t="s">
        <v>30</v>
      </c>
      <c r="C70" s="94" t="s">
        <v>30</v>
      </c>
      <c r="D70" s="19" t="s">
        <v>9</v>
      </c>
      <c r="E70" s="83">
        <v>1052.3900000000001</v>
      </c>
      <c r="F70" s="17">
        <v>3237</v>
      </c>
      <c r="G70" s="17" t="s">
        <v>101</v>
      </c>
    </row>
    <row r="71" spans="1:10" x14ac:dyDescent="0.25">
      <c r="A71" s="43" t="s">
        <v>161</v>
      </c>
      <c r="B71" s="82" t="s">
        <v>30</v>
      </c>
      <c r="C71" s="94" t="s">
        <v>30</v>
      </c>
      <c r="D71" s="19" t="s">
        <v>9</v>
      </c>
      <c r="E71" s="83">
        <v>481.11</v>
      </c>
      <c r="F71" s="17">
        <v>3237</v>
      </c>
      <c r="G71" s="17" t="s">
        <v>101</v>
      </c>
    </row>
    <row r="72" spans="1:10" x14ac:dyDescent="0.25">
      <c r="A72" s="43" t="s">
        <v>162</v>
      </c>
      <c r="B72" s="82" t="s">
        <v>30</v>
      </c>
      <c r="C72" s="94" t="s">
        <v>30</v>
      </c>
      <c r="D72" s="19" t="s">
        <v>9</v>
      </c>
      <c r="E72" s="83">
        <v>749.11</v>
      </c>
      <c r="F72" s="17">
        <v>3237</v>
      </c>
      <c r="G72" s="17" t="s">
        <v>101</v>
      </c>
    </row>
    <row r="73" spans="1:10" x14ac:dyDescent="0.25">
      <c r="A73" s="43" t="s">
        <v>163</v>
      </c>
      <c r="B73" s="82" t="s">
        <v>30</v>
      </c>
      <c r="C73" s="94" t="s">
        <v>30</v>
      </c>
      <c r="D73" s="19" t="s">
        <v>9</v>
      </c>
      <c r="E73" s="83">
        <v>841.75</v>
      </c>
      <c r="F73" s="17">
        <v>3237</v>
      </c>
      <c r="G73" s="17" t="s">
        <v>101</v>
      </c>
    </row>
    <row r="74" spans="1:10" x14ac:dyDescent="0.25">
      <c r="A74" s="116" t="s">
        <v>59</v>
      </c>
      <c r="B74" s="117"/>
      <c r="C74" s="117"/>
      <c r="D74" s="117"/>
      <c r="E74" s="47">
        <f>SUM(E64:E73)</f>
        <v>7043.3899999999994</v>
      </c>
      <c r="F74" s="48"/>
      <c r="G74" s="48"/>
    </row>
    <row r="75" spans="1:10" x14ac:dyDescent="0.25">
      <c r="A75" s="17" t="s">
        <v>87</v>
      </c>
      <c r="B75" s="49">
        <v>82888704837</v>
      </c>
      <c r="C75" s="19" t="s">
        <v>11</v>
      </c>
      <c r="D75" s="19" t="s">
        <v>9</v>
      </c>
      <c r="E75" s="26">
        <v>104.54</v>
      </c>
      <c r="F75" s="17">
        <v>3238</v>
      </c>
      <c r="G75" s="17" t="s">
        <v>60</v>
      </c>
    </row>
    <row r="76" spans="1:10" x14ac:dyDescent="0.25">
      <c r="A76" s="116" t="s">
        <v>61</v>
      </c>
      <c r="B76" s="117"/>
      <c r="C76" s="117"/>
      <c r="D76" s="46"/>
      <c r="E76" s="47">
        <f>E75</f>
        <v>104.54</v>
      </c>
      <c r="F76" s="48"/>
      <c r="G76" s="48"/>
      <c r="J76" t="s">
        <v>54</v>
      </c>
    </row>
    <row r="77" spans="1:10" x14ac:dyDescent="0.25">
      <c r="A77" s="17" t="s">
        <v>113</v>
      </c>
      <c r="B77" s="45" t="s">
        <v>114</v>
      </c>
      <c r="C77" s="23" t="s">
        <v>11</v>
      </c>
      <c r="D77" s="19" t="s">
        <v>9</v>
      </c>
      <c r="E77" s="21">
        <v>153.07</v>
      </c>
      <c r="F77" s="17">
        <v>3239</v>
      </c>
      <c r="G77" s="17" t="s">
        <v>88</v>
      </c>
    </row>
    <row r="78" spans="1:10" x14ac:dyDescent="0.25">
      <c r="A78" s="23" t="s">
        <v>102</v>
      </c>
      <c r="B78" s="30" t="s">
        <v>30</v>
      </c>
      <c r="C78" s="30" t="s">
        <v>30</v>
      </c>
      <c r="D78" s="19" t="s">
        <v>9</v>
      </c>
      <c r="E78" s="70">
        <v>297.20999999999998</v>
      </c>
      <c r="F78" s="17">
        <v>3239</v>
      </c>
      <c r="G78" s="17" t="s">
        <v>88</v>
      </c>
    </row>
    <row r="79" spans="1:10" x14ac:dyDescent="0.25">
      <c r="A79" s="85" t="s">
        <v>135</v>
      </c>
      <c r="B79" s="30" t="s">
        <v>30</v>
      </c>
      <c r="C79" s="30" t="s">
        <v>30</v>
      </c>
      <c r="D79" s="19" t="s">
        <v>9</v>
      </c>
      <c r="E79" s="84">
        <v>814</v>
      </c>
      <c r="F79" s="17">
        <v>3239</v>
      </c>
      <c r="G79" s="17" t="s">
        <v>100</v>
      </c>
    </row>
    <row r="80" spans="1:10" x14ac:dyDescent="0.25">
      <c r="A80" s="116" t="s">
        <v>94</v>
      </c>
      <c r="B80" s="117"/>
      <c r="C80" s="117"/>
      <c r="D80" s="46"/>
      <c r="E80" s="47">
        <f>SUM(E77:E79)</f>
        <v>1264.28</v>
      </c>
      <c r="F80" s="48"/>
      <c r="G80" s="48"/>
    </row>
    <row r="81" spans="1:12" x14ac:dyDescent="0.25">
      <c r="A81" s="115" t="s">
        <v>62</v>
      </c>
      <c r="B81" s="115"/>
      <c r="C81" s="115"/>
      <c r="D81" s="80"/>
      <c r="E81" s="50">
        <f>+E76+E74+E63+E56+E49+E45+E80+E47</f>
        <v>12556.32</v>
      </c>
      <c r="F81" s="123"/>
      <c r="G81" s="126"/>
    </row>
    <row r="82" spans="1:12" s="71" customFormat="1" x14ac:dyDescent="0.25">
      <c r="A82" s="85" t="s">
        <v>170</v>
      </c>
      <c r="B82" s="99">
        <v>15573308024</v>
      </c>
      <c r="C82" s="139" t="s">
        <v>171</v>
      </c>
      <c r="D82" s="19" t="s">
        <v>9</v>
      </c>
      <c r="E82" s="84">
        <v>352</v>
      </c>
      <c r="F82" s="43">
        <v>3241</v>
      </c>
      <c r="G82" s="100" t="s">
        <v>137</v>
      </c>
    </row>
    <row r="83" spans="1:12" s="71" customFormat="1" x14ac:dyDescent="0.25">
      <c r="A83" s="85" t="s">
        <v>136</v>
      </c>
      <c r="B83" s="99" t="s">
        <v>30</v>
      </c>
      <c r="C83" s="99" t="s">
        <v>30</v>
      </c>
      <c r="D83" s="19" t="s">
        <v>9</v>
      </c>
      <c r="E83" s="84">
        <v>390</v>
      </c>
      <c r="F83" s="43">
        <v>3241</v>
      </c>
      <c r="G83" s="100" t="s">
        <v>137</v>
      </c>
    </row>
    <row r="84" spans="1:12" s="71" customFormat="1" x14ac:dyDescent="0.25">
      <c r="A84" s="85" t="s">
        <v>138</v>
      </c>
      <c r="B84" s="99" t="s">
        <v>30</v>
      </c>
      <c r="C84" s="99" t="s">
        <v>30</v>
      </c>
      <c r="D84" s="19" t="s">
        <v>9</v>
      </c>
      <c r="E84" s="84">
        <f>1170.95+585.47</f>
        <v>1756.42</v>
      </c>
      <c r="F84" s="43">
        <v>3241</v>
      </c>
      <c r="G84" s="100" t="s">
        <v>137</v>
      </c>
    </row>
    <row r="85" spans="1:12" s="71" customFormat="1" x14ac:dyDescent="0.25">
      <c r="A85" s="123" t="s">
        <v>146</v>
      </c>
      <c r="B85" s="124"/>
      <c r="C85" s="124"/>
      <c r="D85" s="81"/>
      <c r="E85" s="103">
        <f>SUM(E82:E84)</f>
        <v>2498.42</v>
      </c>
      <c r="F85" s="104"/>
      <c r="G85" s="104"/>
    </row>
    <row r="86" spans="1:12" x14ac:dyDescent="0.25">
      <c r="A86" s="23" t="s">
        <v>142</v>
      </c>
      <c r="B86" s="101">
        <v>94472454976</v>
      </c>
      <c r="C86" s="25" t="s">
        <v>11</v>
      </c>
      <c r="D86" s="78" t="s">
        <v>9</v>
      </c>
      <c r="E86" s="84">
        <v>99.6</v>
      </c>
      <c r="F86" s="43">
        <v>3292</v>
      </c>
      <c r="G86" s="100" t="s">
        <v>141</v>
      </c>
    </row>
    <row r="87" spans="1:12" s="71" customFormat="1" x14ac:dyDescent="0.25">
      <c r="A87" s="23" t="s">
        <v>133</v>
      </c>
      <c r="B87" s="101">
        <v>25975412650</v>
      </c>
      <c r="C87" s="25" t="s">
        <v>11</v>
      </c>
      <c r="D87" s="78" t="s">
        <v>9</v>
      </c>
      <c r="E87" s="84">
        <f>395.73+93.11</f>
        <v>488.84000000000003</v>
      </c>
      <c r="F87" s="43">
        <v>3293</v>
      </c>
      <c r="G87" s="100" t="s">
        <v>134</v>
      </c>
    </row>
    <row r="88" spans="1:12" s="71" customFormat="1" x14ac:dyDescent="0.25">
      <c r="A88" s="23" t="s">
        <v>172</v>
      </c>
      <c r="B88" s="101" t="s">
        <v>30</v>
      </c>
      <c r="C88" s="78" t="s">
        <v>30</v>
      </c>
      <c r="D88" s="78" t="s">
        <v>9</v>
      </c>
      <c r="E88" s="84">
        <v>11.9</v>
      </c>
      <c r="F88" s="43">
        <v>3299</v>
      </c>
      <c r="G88" s="100" t="s">
        <v>143</v>
      </c>
    </row>
    <row r="89" spans="1:12" x14ac:dyDescent="0.25">
      <c r="A89" s="17" t="s">
        <v>139</v>
      </c>
      <c r="B89" s="101">
        <v>97475640707</v>
      </c>
      <c r="C89" s="25" t="s">
        <v>10</v>
      </c>
      <c r="D89" s="78" t="s">
        <v>9</v>
      </c>
      <c r="E89" s="51">
        <v>80</v>
      </c>
      <c r="F89" s="27">
        <v>3294</v>
      </c>
      <c r="G89" s="27" t="s">
        <v>140</v>
      </c>
    </row>
    <row r="90" spans="1:12" x14ac:dyDescent="0.25">
      <c r="A90" s="115" t="s">
        <v>64</v>
      </c>
      <c r="B90" s="115"/>
      <c r="C90" s="115"/>
      <c r="D90" s="80"/>
      <c r="E90" s="105">
        <f>SUM(E86:E89)</f>
        <v>680.34</v>
      </c>
      <c r="F90" s="115"/>
      <c r="G90" s="115"/>
      <c r="L90" t="s">
        <v>54</v>
      </c>
    </row>
    <row r="91" spans="1:12" x14ac:dyDescent="0.25">
      <c r="A91" s="17" t="s">
        <v>65</v>
      </c>
      <c r="B91" s="53">
        <v>52508873833</v>
      </c>
      <c r="C91" s="24" t="s">
        <v>66</v>
      </c>
      <c r="D91" s="19" t="s">
        <v>9</v>
      </c>
      <c r="E91" s="51">
        <v>81.63</v>
      </c>
      <c r="F91" s="27">
        <v>3431</v>
      </c>
      <c r="G91" s="27" t="s">
        <v>67</v>
      </c>
    </row>
    <row r="92" spans="1:12" x14ac:dyDescent="0.25">
      <c r="A92" s="116" t="s">
        <v>68</v>
      </c>
      <c r="B92" s="117"/>
      <c r="C92" s="117"/>
      <c r="D92" s="46"/>
      <c r="E92" s="47">
        <f>SUM(E91:E91)</f>
        <v>81.63</v>
      </c>
      <c r="F92" s="116"/>
      <c r="G92" s="118"/>
    </row>
    <row r="93" spans="1:12" x14ac:dyDescent="0.25">
      <c r="A93" s="119" t="s">
        <v>69</v>
      </c>
      <c r="B93" s="119"/>
      <c r="C93" s="119"/>
      <c r="D93" s="54"/>
      <c r="E93" s="55">
        <f>E81+E85+E90+E37+E92+E9</f>
        <v>19629.440000000002</v>
      </c>
      <c r="F93" s="56"/>
      <c r="G93" s="56"/>
    </row>
    <row r="94" spans="1:12" x14ac:dyDescent="0.25">
      <c r="A94" s="17" t="s">
        <v>83</v>
      </c>
      <c r="B94" s="18">
        <v>83605107180</v>
      </c>
      <c r="C94" s="19" t="s">
        <v>84</v>
      </c>
      <c r="D94" s="19" t="s">
        <v>9</v>
      </c>
      <c r="E94" s="26">
        <v>1018.35</v>
      </c>
      <c r="F94" s="79">
        <v>4226</v>
      </c>
      <c r="G94" s="32" t="s">
        <v>123</v>
      </c>
    </row>
    <row r="95" spans="1:12" x14ac:dyDescent="0.25">
      <c r="A95" s="23" t="s">
        <v>144</v>
      </c>
      <c r="B95" s="30">
        <v>8110509618</v>
      </c>
      <c r="C95" s="23" t="s">
        <v>10</v>
      </c>
      <c r="D95" s="19" t="s">
        <v>9</v>
      </c>
      <c r="E95" s="26">
        <v>4503.53</v>
      </c>
      <c r="F95" s="79">
        <v>4226</v>
      </c>
      <c r="G95" s="32" t="s">
        <v>123</v>
      </c>
    </row>
    <row r="96" spans="1:12" x14ac:dyDescent="0.25">
      <c r="A96" s="23" t="s">
        <v>145</v>
      </c>
      <c r="B96" s="30" t="s">
        <v>30</v>
      </c>
      <c r="C96" s="30" t="s">
        <v>30</v>
      </c>
      <c r="D96" s="19" t="s">
        <v>9</v>
      </c>
      <c r="E96" s="26">
        <v>1500</v>
      </c>
      <c r="F96" s="79">
        <v>4226</v>
      </c>
      <c r="G96" s="32" t="s">
        <v>123</v>
      </c>
    </row>
    <row r="97" spans="1:7" x14ac:dyDescent="0.25">
      <c r="A97" s="23" t="s">
        <v>121</v>
      </c>
      <c r="B97" s="30">
        <v>82443748182</v>
      </c>
      <c r="C97" s="23" t="s">
        <v>10</v>
      </c>
      <c r="D97" s="19" t="s">
        <v>9</v>
      </c>
      <c r="E97" s="26">
        <v>2910.49</v>
      </c>
      <c r="F97" s="79">
        <v>4226</v>
      </c>
      <c r="G97" s="32" t="s">
        <v>123</v>
      </c>
    </row>
    <row r="98" spans="1:7" x14ac:dyDescent="0.25">
      <c r="A98" s="122" t="s">
        <v>122</v>
      </c>
      <c r="B98" s="122"/>
      <c r="C98" s="122"/>
      <c r="D98" s="122"/>
      <c r="E98" s="96">
        <f>SUM(E94:E97)</f>
        <v>9932.369999999999</v>
      </c>
      <c r="F98" s="95"/>
      <c r="G98" s="95"/>
    </row>
    <row r="99" spans="1:7" x14ac:dyDescent="0.25">
      <c r="A99" t="s">
        <v>70</v>
      </c>
      <c r="B99" s="57"/>
      <c r="C99" s="58"/>
      <c r="D99" s="58"/>
    </row>
    <row r="100" spans="1:7" x14ac:dyDescent="0.25">
      <c r="A100" t="s">
        <v>71</v>
      </c>
      <c r="B100" s="57"/>
      <c r="C100" s="58"/>
      <c r="D100" s="58"/>
      <c r="G100" s="102" t="s">
        <v>54</v>
      </c>
    </row>
    <row r="101" spans="1:7" x14ac:dyDescent="0.25">
      <c r="A101" t="s">
        <v>72</v>
      </c>
      <c r="B101" s="57"/>
      <c r="C101" s="58"/>
      <c r="D101" s="58"/>
    </row>
    <row r="102" spans="1:7" x14ac:dyDescent="0.25">
      <c r="B102" s="57"/>
      <c r="C102" s="58"/>
      <c r="D102" s="58"/>
    </row>
    <row r="103" spans="1:7" x14ac:dyDescent="0.25">
      <c r="A103" s="120" t="s">
        <v>110</v>
      </c>
      <c r="B103" s="120"/>
      <c r="C103" s="120"/>
      <c r="D103" s="120"/>
      <c r="E103" s="120"/>
    </row>
    <row r="104" spans="1:7" x14ac:dyDescent="0.25">
      <c r="B104" s="57"/>
      <c r="C104" s="58"/>
      <c r="D104" s="58"/>
    </row>
    <row r="105" spans="1:7" x14ac:dyDescent="0.25">
      <c r="A105" s="27" t="s">
        <v>73</v>
      </c>
      <c r="B105" s="121" t="s">
        <v>74</v>
      </c>
      <c r="C105" s="121"/>
      <c r="D105" s="121"/>
      <c r="E105" s="121"/>
    </row>
    <row r="106" spans="1:7" x14ac:dyDescent="0.25">
      <c r="A106" s="112">
        <f>755.11+133.69+245988.49-699.44</f>
        <v>246177.84999999998</v>
      </c>
      <c r="B106" s="114" t="s">
        <v>75</v>
      </c>
      <c r="C106" s="114"/>
      <c r="D106" s="114"/>
      <c r="E106" s="114"/>
    </row>
    <row r="107" spans="1:7" x14ac:dyDescent="0.25">
      <c r="A107" s="113"/>
      <c r="B107" s="114"/>
      <c r="C107" s="114"/>
      <c r="D107" s="114"/>
      <c r="E107" s="114"/>
    </row>
    <row r="108" spans="1:7" x14ac:dyDescent="0.25">
      <c r="A108" s="60">
        <f>280+3240</f>
        <v>3520</v>
      </c>
      <c r="B108" s="106" t="s">
        <v>76</v>
      </c>
      <c r="C108" s="107"/>
      <c r="D108" s="107"/>
      <c r="E108" s="108"/>
      <c r="G108" t="s">
        <v>54</v>
      </c>
    </row>
    <row r="109" spans="1:7" x14ac:dyDescent="0.25">
      <c r="A109" s="26">
        <f>147.05+40582.29</f>
        <v>40729.340000000004</v>
      </c>
      <c r="B109" s="106" t="s">
        <v>77</v>
      </c>
      <c r="C109" s="107"/>
      <c r="D109" s="107"/>
      <c r="E109" s="108"/>
    </row>
    <row r="110" spans="1:7" x14ac:dyDescent="0.25">
      <c r="A110" s="26">
        <v>4677.8100000000004</v>
      </c>
      <c r="B110" s="106" t="s">
        <v>78</v>
      </c>
      <c r="C110" s="107"/>
      <c r="D110" s="107"/>
      <c r="E110" s="108"/>
    </row>
    <row r="111" spans="1:7" x14ac:dyDescent="0.25">
      <c r="A111" s="60">
        <f>444.09+176.95+98.37+176.95+2.76+166.57+100</f>
        <v>1165.6899999999998</v>
      </c>
      <c r="B111" s="106" t="s">
        <v>79</v>
      </c>
      <c r="C111" s="107"/>
      <c r="D111" s="107"/>
      <c r="E111" s="108"/>
    </row>
    <row r="112" spans="1:7" x14ac:dyDescent="0.25">
      <c r="A112" s="26">
        <f>1000+1000</f>
        <v>2000</v>
      </c>
      <c r="B112" s="106" t="s">
        <v>80</v>
      </c>
      <c r="C112" s="107"/>
      <c r="D112" s="107"/>
      <c r="E112" s="108"/>
    </row>
    <row r="113" spans="1:13" x14ac:dyDescent="0.25">
      <c r="A113" s="26">
        <v>0</v>
      </c>
      <c r="B113" s="62" t="s">
        <v>91</v>
      </c>
      <c r="C113" s="44"/>
      <c r="D113" s="44"/>
      <c r="E113" s="63"/>
    </row>
    <row r="114" spans="1:13" x14ac:dyDescent="0.25">
      <c r="A114" s="26">
        <v>0</v>
      </c>
      <c r="B114" s="62" t="s">
        <v>96</v>
      </c>
      <c r="C114" s="61"/>
      <c r="D114" s="61"/>
      <c r="E114" s="63"/>
    </row>
    <row r="115" spans="1:13" x14ac:dyDescent="0.25">
      <c r="A115" s="64">
        <v>336</v>
      </c>
      <c r="B115" s="109" t="s">
        <v>81</v>
      </c>
      <c r="C115" s="110"/>
      <c r="D115" s="110"/>
      <c r="E115" s="111"/>
    </row>
    <row r="116" spans="1:13" x14ac:dyDescent="0.25">
      <c r="A116" s="65">
        <f>SUM(A106:A115)</f>
        <v>298606.69</v>
      </c>
      <c r="B116" s="57"/>
      <c r="C116" s="58"/>
      <c r="D116" s="58"/>
    </row>
    <row r="117" spans="1:13" x14ac:dyDescent="0.25">
      <c r="A117" s="66"/>
      <c r="B117" s="57"/>
      <c r="C117" s="58"/>
      <c r="D117" s="58"/>
    </row>
    <row r="118" spans="1:13" x14ac:dyDescent="0.25">
      <c r="A118" s="67" t="s">
        <v>82</v>
      </c>
      <c r="B118" s="52">
        <f>A116+E93+E98</f>
        <v>328168.5</v>
      </c>
      <c r="C118" s="68"/>
      <c r="D118" s="68"/>
      <c r="E118" s="69"/>
    </row>
    <row r="127" spans="1:13" x14ac:dyDescent="0.25">
      <c r="M127" s="3"/>
    </row>
    <row r="128" spans="1:13" x14ac:dyDescent="0.25">
      <c r="M128" s="3"/>
    </row>
    <row r="129" spans="13:13" x14ac:dyDescent="0.25">
      <c r="M129" s="3"/>
    </row>
    <row r="130" spans="13:13" x14ac:dyDescent="0.25">
      <c r="M130" s="3"/>
    </row>
    <row r="131" spans="13:13" x14ac:dyDescent="0.25">
      <c r="M131" s="3"/>
    </row>
    <row r="132" spans="13:13" x14ac:dyDescent="0.25">
      <c r="M132" s="3"/>
    </row>
    <row r="133" spans="13:13" x14ac:dyDescent="0.25">
      <c r="M133" s="3"/>
    </row>
    <row r="134" spans="13:13" x14ac:dyDescent="0.25">
      <c r="M134" s="3"/>
    </row>
    <row r="135" spans="13:13" x14ac:dyDescent="0.25">
      <c r="M135" s="3"/>
    </row>
    <row r="136" spans="13:13" x14ac:dyDescent="0.25">
      <c r="M136" s="3"/>
    </row>
    <row r="137" spans="13:13" x14ac:dyDescent="0.25">
      <c r="M137" s="3"/>
    </row>
    <row r="138" spans="13:13" x14ac:dyDescent="0.25">
      <c r="M138" s="3"/>
    </row>
  </sheetData>
  <mergeCells count="39">
    <mergeCell ref="A9:D9"/>
    <mergeCell ref="A47:D47"/>
    <mergeCell ref="A49:D49"/>
    <mergeCell ref="A56:D56"/>
    <mergeCell ref="A63:D63"/>
    <mergeCell ref="A26:C26"/>
    <mergeCell ref="F81:G81"/>
    <mergeCell ref="F26:G26"/>
    <mergeCell ref="A28:C28"/>
    <mergeCell ref="F28:G28"/>
    <mergeCell ref="A32:D32"/>
    <mergeCell ref="F32:G32"/>
    <mergeCell ref="A74:D74"/>
    <mergeCell ref="A80:C80"/>
    <mergeCell ref="A76:C76"/>
    <mergeCell ref="A85:C85"/>
    <mergeCell ref="A81:C81"/>
    <mergeCell ref="A36:D36"/>
    <mergeCell ref="A37:C37"/>
    <mergeCell ref="A45:D45"/>
    <mergeCell ref="F45:G45"/>
    <mergeCell ref="F49:G49"/>
    <mergeCell ref="F47:G47"/>
    <mergeCell ref="A106:A107"/>
    <mergeCell ref="B106:E107"/>
    <mergeCell ref="B108:E108"/>
    <mergeCell ref="A90:C90"/>
    <mergeCell ref="F90:G90"/>
    <mergeCell ref="A92:C92"/>
    <mergeCell ref="F92:G92"/>
    <mergeCell ref="A93:C93"/>
    <mergeCell ref="A103:E103"/>
    <mergeCell ref="B105:E105"/>
    <mergeCell ref="A98:D98"/>
    <mergeCell ref="B109:E109"/>
    <mergeCell ref="B110:E110"/>
    <mergeCell ref="B111:E111"/>
    <mergeCell ref="B112:E112"/>
    <mergeCell ref="B115:E115"/>
  </mergeCells>
  <pageMargins left="0.7" right="0.7" top="0.75" bottom="0.75" header="0.3" footer="0.3"/>
  <pageSetup orientation="portrait" r:id="rId1"/>
  <ignoredErrors>
    <ignoredError sqref="B17 B29 B43 B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2024-11-15T11:05:49Z</dcterms:modified>
</cp:coreProperties>
</file>