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"/>
    </mc:Choice>
  </mc:AlternateContent>
  <bookViews>
    <workbookView xWindow="0" yWindow="0" windowWidth="28800" windowHeight="123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" i="1" l="1"/>
  <c r="E85" i="1"/>
  <c r="E23" i="1"/>
  <c r="E20" i="1"/>
  <c r="E17" i="1"/>
  <c r="E15" i="1"/>
  <c r="E80" i="1"/>
  <c r="E74" i="1"/>
  <c r="E70" i="1"/>
  <c r="A97" i="1"/>
  <c r="A95" i="1"/>
  <c r="E63" i="1"/>
  <c r="E51" i="1"/>
  <c r="E47" i="1"/>
  <c r="A102" i="1"/>
  <c r="E45" i="1"/>
  <c r="A101" i="1"/>
  <c r="E33" i="1"/>
  <c r="E25" i="1"/>
  <c r="E28" i="1" s="1"/>
  <c r="A100" i="1"/>
  <c r="E22" i="1"/>
  <c r="E77" i="1" l="1"/>
  <c r="E16" i="1" l="1"/>
  <c r="E11" i="1"/>
  <c r="A104" i="1" l="1"/>
  <c r="E84" i="1"/>
  <c r="E82" i="1"/>
  <c r="E69" i="1"/>
  <c r="E64" i="1"/>
  <c r="E62" i="1"/>
  <c r="E38" i="1"/>
  <c r="E30" i="1"/>
  <c r="E9" i="1"/>
</calcChain>
</file>

<file path=xl/sharedStrings.xml><?xml version="1.0" encoding="utf-8"?>
<sst xmlns="http://schemas.openxmlformats.org/spreadsheetml/2006/main" count="307" uniqueCount="143">
  <si>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</si>
  <si>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</si>
  <si>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</si>
  <si>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</si>
  <si>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</si>
  <si>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</si>
  <si>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</si>
  <si>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</si>
  <si>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</si>
  <si>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CROATIA AIRLINES</t>
  </si>
  <si>
    <t>Buzin</t>
  </si>
  <si>
    <t>Glazbena škola Josipa Hatzea</t>
  </si>
  <si>
    <t>Službeno putovanje</t>
  </si>
  <si>
    <t>Zagreb</t>
  </si>
  <si>
    <t>-</t>
  </si>
  <si>
    <t>NAKNADA TROŠKOVA ZAPOSLENIKA</t>
  </si>
  <si>
    <t>BINAR D.O.O.</t>
  </si>
  <si>
    <t>01927380542</t>
  </si>
  <si>
    <t>Split</t>
  </si>
  <si>
    <t>Uredski materijal i ostali materijal</t>
  </si>
  <si>
    <t>BON-TON D.O.O.</t>
  </si>
  <si>
    <t>Materijal i sirovine</t>
  </si>
  <si>
    <t>UREDSKI MATERIJAL I OSTALI MATERIJALNI RASHODI</t>
  </si>
  <si>
    <t>HEP ELEKTRA D.O.O.</t>
  </si>
  <si>
    <t>Električna energija</t>
  </si>
  <si>
    <t>ELEKTRIČNA ENERGIJA</t>
  </si>
  <si>
    <t>RASHODI ZA MATERIJAL</t>
  </si>
  <si>
    <t>HT D.D.</t>
  </si>
  <si>
    <t>Usluga telefona I interneta</t>
  </si>
  <si>
    <t>Fina</t>
  </si>
  <si>
    <t>A1</t>
  </si>
  <si>
    <t>UKUPNO</t>
  </si>
  <si>
    <t>usluge promidžbe i informiranja</t>
  </si>
  <si>
    <t>HRT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</si>
  <si>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</si>
  <si>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</si>
  <si>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</si>
  <si>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</si>
  <si>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</si>
  <si>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</si>
  <si>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Vis</t>
  </si>
  <si>
    <t>Opskrba vodom</t>
  </si>
  <si>
    <t>Vodovod I kanalizacija d.o.o.</t>
  </si>
  <si>
    <t>Grad Split</t>
  </si>
  <si>
    <t>Komunalne usluga</t>
  </si>
  <si>
    <t>Zeleno i modro d.o.o.</t>
  </si>
  <si>
    <t>Kaštel Sućurac</t>
  </si>
  <si>
    <t>UPRAVITELJ D.O.O.</t>
  </si>
  <si>
    <t>Grad Trogir</t>
  </si>
  <si>
    <t>KOMUNALNE USLUGE</t>
  </si>
  <si>
    <t>Grad Vis</t>
  </si>
  <si>
    <t>06192219703</t>
  </si>
  <si>
    <t>zakupnina prostora</t>
  </si>
  <si>
    <t>Republika Hrvatska-Ministarstvo obrane</t>
  </si>
  <si>
    <t>Elektrotehnička škola</t>
  </si>
  <si>
    <t>Odvjetničko društvo Matulić, Bilić I Vrsalović</t>
  </si>
  <si>
    <t>zakupnina opreme</t>
  </si>
  <si>
    <t>In rebus d.o.o.</t>
  </si>
  <si>
    <t>ZAKUPNINE I NAJAMNINE</t>
  </si>
  <si>
    <t>Studentski centar Split</t>
  </si>
  <si>
    <t>Usluge studentskog centra</t>
  </si>
  <si>
    <t>AP-SPLIT Split</t>
  </si>
  <si>
    <t>Ostale intelektualne usluge</t>
  </si>
  <si>
    <t>intelektualne i osobne usluge ( ugovor o djelu, bruto iznos s doprinosima na bruto</t>
  </si>
  <si>
    <t>Barović Frane</t>
  </si>
  <si>
    <t>Bilan Korana</t>
  </si>
  <si>
    <t>Čapalija Najda</t>
  </si>
  <si>
    <t>Dinoni Monica</t>
  </si>
  <si>
    <t>Drongovskij Nikolaj</t>
  </si>
  <si>
    <t>Jerkunica Anđela</t>
  </si>
  <si>
    <t>Oreb Ivana</t>
  </si>
  <si>
    <t>Tanase Hazuki</t>
  </si>
  <si>
    <t>INTELEKTUALNE I OSOBNE USLUGE</t>
  </si>
  <si>
    <t>AP SPLIT</t>
  </si>
  <si>
    <t>Računalne usluge</t>
  </si>
  <si>
    <t>RAČUNALNE USLUGE</t>
  </si>
  <si>
    <t>Grafičke usluge</t>
  </si>
  <si>
    <t>OSTALE USLUGE</t>
  </si>
  <si>
    <t>RASHODI ZA USLUGE</t>
  </si>
  <si>
    <t>NAKNADA TROŠKOVA OSOBAMA IZVAN RADNOG ODNOSA</t>
  </si>
  <si>
    <t>Kraš prehrambrena industrija d.d.</t>
  </si>
  <si>
    <t>Ostali rashodi</t>
  </si>
  <si>
    <t>ZOOM</t>
  </si>
  <si>
    <t>OSTALI NESPOMENUTI RASHODI POSLOVANJA</t>
  </si>
  <si>
    <t>OTP BANKA D.D.</t>
  </si>
  <si>
    <t>Zadar</t>
  </si>
  <si>
    <t>Usluge banaka</t>
  </si>
  <si>
    <t>RASHODI BANAKA</t>
  </si>
  <si>
    <t>Piano centar Zagreb d.o.o.</t>
  </si>
  <si>
    <t>Sportska I glazbena oprema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</si>
  <si>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</si>
  <si>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</si>
  <si>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</si>
  <si>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</si>
  <si>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</si>
  <si>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</si>
  <si>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</si>
  <si>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 xml:space="preserve"> 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</si>
  <si>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</si>
  <si>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</si>
  <si>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</si>
  <si>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</si>
  <si>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</si>
  <si>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</si>
  <si>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naknada osobama izvan radnog odnosa</t>
  </si>
  <si>
    <t>službeni put</t>
  </si>
  <si>
    <t>zakupnina</t>
  </si>
  <si>
    <t>nagrada???</t>
  </si>
  <si>
    <t>Isplata Sredstava Za Razdoblje: 01.07.2024 Do 31.07.2024</t>
  </si>
  <si>
    <t>Lopiz d.o.o.</t>
  </si>
  <si>
    <t>O.Z. U Bistro kod Damira vl. Damir Čavić</t>
  </si>
  <si>
    <t>Makro d.o.o.</t>
  </si>
  <si>
    <t>Dugopolje</t>
  </si>
  <si>
    <t>Obrt Dobri-ključar Barić vl. Ante Barić</t>
  </si>
  <si>
    <t>MATERIJALI ZA TEKUĆE I INVESTICIJSKO ODRŽAVANJE</t>
  </si>
  <si>
    <t>Materijali i dijelovi za tek. održavanje građ. objekata</t>
  </si>
  <si>
    <t>Bobis d.o.o.</t>
  </si>
  <si>
    <t>Solin</t>
  </si>
  <si>
    <t>IKEA HRVATSKA D.O.O.</t>
  </si>
  <si>
    <t>Sop</t>
  </si>
  <si>
    <t>Sitni inventar</t>
  </si>
  <si>
    <t>SITNI INVENTAR I AUTO GUME</t>
  </si>
  <si>
    <t>3241- nakande osobama izvan radnog odnosa</t>
  </si>
  <si>
    <t>HP d.d.</t>
  </si>
  <si>
    <t>JEDINSTVENI, obrt za izvođačku umjetnost, vl. Zvonimir Jurun</t>
  </si>
  <si>
    <t>Širović Karmen</t>
  </si>
  <si>
    <t>Klarin Dunja</t>
  </si>
  <si>
    <t>Matošić Jakša</t>
  </si>
  <si>
    <t>Bošnjak Ivana</t>
  </si>
  <si>
    <t>Be fit vl. Jelena Grbelja</t>
  </si>
  <si>
    <t>Studio 9 vl. Dragan Radoš</t>
  </si>
  <si>
    <t>Fliker vl. Bruno Bilonić</t>
  </si>
  <si>
    <t>Adriatic osiguranje d.d.</t>
  </si>
  <si>
    <t>Premija osiguranja</t>
  </si>
  <si>
    <t>Pjaca Rosa d.o.o.</t>
  </si>
  <si>
    <t>Naknade osoba izvan radnog odnosa</t>
  </si>
  <si>
    <t>Tražim d.o.o.</t>
  </si>
  <si>
    <t>Westgate Tower d.o.o.</t>
  </si>
  <si>
    <t>H Globo</t>
  </si>
  <si>
    <t>Radalj Ankica</t>
  </si>
  <si>
    <t>USLUGE INTERNETA TELEFONA I POŠTE</t>
  </si>
  <si>
    <t>Školska knjiga d.d.</t>
  </si>
  <si>
    <t>INFORMACIJA O TROŠENJU SREDSTAVA ZA SRPANJ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</si>
</sst>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sz val="11"/>
      <color rgb="FF20284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/>
    <xf numFmtId="0" fontId="5" fillId="0" borderId="0" xfId="0" applyFont="1" applyAlignment="1">
      <alignment horizontal="left"/>
    </xf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4" fontId="0" fillId="4" borderId="3" xfId="0" applyNumberFormat="1" applyFill="1" applyBorder="1"/>
    <xf numFmtId="49" fontId="0" fillId="0" borderId="3" xfId="0" applyNumberFormat="1" applyBorder="1" applyAlignment="1">
      <alignment horizontal="left"/>
    </xf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/>
    <xf numFmtId="0" fontId="0" fillId="5" borderId="5" xfId="0" applyFill="1" applyBorder="1" applyAlignment="1">
      <alignment horizontal="center"/>
    </xf>
    <xf numFmtId="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6" xfId="0" applyFill="1" applyBorder="1" applyAlignment="1"/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left"/>
    </xf>
    <xf numFmtId="0" fontId="0" fillId="4" borderId="5" xfId="0" applyFill="1" applyBorder="1" applyAlignment="1">
      <alignment horizontal="center"/>
    </xf>
    <xf numFmtId="4" fontId="0" fillId="4" borderId="6" xfId="0" applyNumberFormat="1" applyFill="1" applyBorder="1" applyAlignment="1"/>
    <xf numFmtId="0" fontId="0" fillId="4" borderId="3" xfId="0" applyFill="1" applyBorder="1" applyAlignment="1">
      <alignment wrapText="1"/>
    </xf>
    <xf numFmtId="0" fontId="0" fillId="4" borderId="3" xfId="0" applyFill="1" applyBorder="1"/>
    <xf numFmtId="0" fontId="8" fillId="0" borderId="3" xfId="0" applyFont="1" applyBorder="1" applyAlignment="1">
      <alignment horizontal="left"/>
    </xf>
    <xf numFmtId="2" fontId="0" fillId="0" borderId="3" xfId="0" applyNumberFormat="1" applyFill="1" applyBorder="1"/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4" fontId="0" fillId="4" borderId="3" xfId="0" applyNumberFormat="1" applyFill="1" applyBorder="1" applyAlignment="1"/>
    <xf numFmtId="0" fontId="9" fillId="0" borderId="0" xfId="0" applyFont="1" applyAlignment="1">
      <alignment horizontal="left"/>
    </xf>
    <xf numFmtId="0" fontId="0" fillId="0" borderId="3" xfId="0" applyFill="1" applyBorder="1" applyAlignment="1"/>
    <xf numFmtId="0" fontId="0" fillId="0" borderId="7" xfId="0" applyBorder="1" applyAlignment="1">
      <alignment horizontal="left" vertical="center"/>
    </xf>
    <xf numFmtId="2" fontId="0" fillId="0" borderId="8" xfId="0" applyNumberFormat="1" applyFill="1" applyBorder="1"/>
    <xf numFmtId="0" fontId="0" fillId="0" borderId="9" xfId="0" applyBorder="1"/>
    <xf numFmtId="0" fontId="0" fillId="0" borderId="8" xfId="0" applyBorder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6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3" xfId="0" applyBorder="1" applyAlignment="1"/>
    <xf numFmtId="0" fontId="0" fillId="0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0" borderId="6" xfId="0" applyFill="1" applyBorder="1" applyAlignment="1">
      <alignment horizontal="left"/>
    </xf>
    <xf numFmtId="0" fontId="0" fillId="4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6"/>
  <sheetViews>
    <sheetView tabSelected="1" topLeftCell="A73" workbookViewId="0">
      <selection activeCell="F92" sqref="F92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7" ht="122.25" customHeight="1" x14ac:dyDescent="0.25">
      <c r="A2" s="1" t="s">
        <v>0</v>
      </c>
      <c r="B2" s="2"/>
      <c r="E2" s="4"/>
    </row>
    <row r="3" spans="1:7" ht="23.25" x14ac:dyDescent="0.35">
      <c r="A3" s="5" t="s">
        <v>1</v>
      </c>
      <c r="B3" s="6"/>
      <c r="C3" s="7"/>
      <c r="D3" s="7"/>
      <c r="E3" s="8"/>
      <c r="F3" s="9"/>
      <c r="G3" s="9"/>
    </row>
    <row r="4" spans="1:7" x14ac:dyDescent="0.25">
      <c r="B4" s="2"/>
      <c r="E4" s="4"/>
    </row>
    <row r="5" spans="1:7" x14ac:dyDescent="0.25">
      <c r="A5" s="10" t="s">
        <v>108</v>
      </c>
      <c r="B5" s="2"/>
      <c r="E5" s="4"/>
    </row>
    <row r="6" spans="1:7" ht="15.75" thickBot="1" x14ac:dyDescent="0.3">
      <c r="A6" s="11"/>
      <c r="B6" s="2"/>
      <c r="C6" s="1"/>
      <c r="D6" s="1"/>
      <c r="E6" s="4"/>
    </row>
    <row r="7" spans="1:7" ht="48" thickTop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7" x14ac:dyDescent="0.25">
      <c r="A8" s="17" t="s">
        <v>9</v>
      </c>
      <c r="B8" s="18">
        <v>24640993045</v>
      </c>
      <c r="C8" s="19" t="s">
        <v>10</v>
      </c>
      <c r="D8" s="20" t="s">
        <v>11</v>
      </c>
      <c r="E8" s="21">
        <v>154.9</v>
      </c>
      <c r="F8" s="22">
        <v>3211</v>
      </c>
      <c r="G8" s="22" t="s">
        <v>12</v>
      </c>
    </row>
    <row r="9" spans="1:7" x14ac:dyDescent="0.25">
      <c r="A9" s="86" t="s">
        <v>15</v>
      </c>
      <c r="B9" s="86"/>
      <c r="C9" s="86"/>
      <c r="D9" s="45"/>
      <c r="E9" s="46">
        <f>SUM(E8:E8)</f>
        <v>154.9</v>
      </c>
      <c r="F9" s="86"/>
      <c r="G9" s="86"/>
    </row>
    <row r="10" spans="1:7" x14ac:dyDescent="0.25">
      <c r="A10" s="17" t="s">
        <v>16</v>
      </c>
      <c r="B10" s="29" t="s">
        <v>17</v>
      </c>
      <c r="C10" s="24" t="s">
        <v>18</v>
      </c>
      <c r="D10" s="20" t="s">
        <v>11</v>
      </c>
      <c r="E10" s="21">
        <v>239.65</v>
      </c>
      <c r="F10" s="17">
        <v>3221</v>
      </c>
      <c r="G10" s="17" t="s">
        <v>19</v>
      </c>
    </row>
    <row r="11" spans="1:7" x14ac:dyDescent="0.25">
      <c r="A11" s="17" t="s">
        <v>20</v>
      </c>
      <c r="B11" s="18">
        <v>52931027628</v>
      </c>
      <c r="C11" s="24" t="s">
        <v>13</v>
      </c>
      <c r="D11" s="20" t="s">
        <v>11</v>
      </c>
      <c r="E11" s="21">
        <f>346.2+390.9</f>
        <v>737.09999999999991</v>
      </c>
      <c r="F11" s="17">
        <v>3221</v>
      </c>
      <c r="G11" s="17" t="s">
        <v>19</v>
      </c>
    </row>
    <row r="12" spans="1:7" x14ac:dyDescent="0.25">
      <c r="A12" s="17" t="s">
        <v>111</v>
      </c>
      <c r="B12" s="90">
        <v>53696769296</v>
      </c>
      <c r="C12" s="20" t="s">
        <v>112</v>
      </c>
      <c r="D12" s="59" t="s">
        <v>11</v>
      </c>
      <c r="E12" s="21">
        <v>42</v>
      </c>
      <c r="F12" s="37">
        <v>3222</v>
      </c>
      <c r="G12" s="17" t="s">
        <v>21</v>
      </c>
    </row>
    <row r="13" spans="1:7" x14ac:dyDescent="0.25">
      <c r="A13" s="17" t="s">
        <v>110</v>
      </c>
      <c r="B13" s="25" t="s">
        <v>14</v>
      </c>
      <c r="C13" s="30" t="s">
        <v>14</v>
      </c>
      <c r="D13" s="20" t="s">
        <v>11</v>
      </c>
      <c r="E13" s="21">
        <v>62</v>
      </c>
      <c r="F13" s="17">
        <v>3222</v>
      </c>
      <c r="G13" s="17" t="s">
        <v>21</v>
      </c>
    </row>
    <row r="14" spans="1:7" x14ac:dyDescent="0.25">
      <c r="A14" s="17" t="s">
        <v>109</v>
      </c>
      <c r="B14" s="18">
        <v>31869636818</v>
      </c>
      <c r="C14" s="19" t="s">
        <v>18</v>
      </c>
      <c r="D14" s="20" t="s">
        <v>11</v>
      </c>
      <c r="E14" s="31">
        <v>2015.3</v>
      </c>
      <c r="F14" s="22">
        <v>3222</v>
      </c>
      <c r="G14" s="17" t="s">
        <v>21</v>
      </c>
    </row>
    <row r="15" spans="1:7" x14ac:dyDescent="0.25">
      <c r="A15" s="85" t="s">
        <v>22</v>
      </c>
      <c r="B15" s="85"/>
      <c r="C15" s="85"/>
      <c r="D15" s="27"/>
      <c r="E15" s="28">
        <f>SUM(E10:E14)</f>
        <v>3096.05</v>
      </c>
      <c r="F15" s="85"/>
      <c r="G15" s="85"/>
    </row>
    <row r="16" spans="1:7" ht="14.25" customHeight="1" x14ac:dyDescent="0.25">
      <c r="A16" s="17" t="s">
        <v>23</v>
      </c>
      <c r="B16" s="19">
        <v>43965974818</v>
      </c>
      <c r="C16" s="20" t="s">
        <v>13</v>
      </c>
      <c r="D16" s="20" t="s">
        <v>11</v>
      </c>
      <c r="E16" s="21">
        <f>288.67+476.19</f>
        <v>764.86</v>
      </c>
      <c r="F16" s="17">
        <v>3223</v>
      </c>
      <c r="G16" s="17" t="s">
        <v>24</v>
      </c>
    </row>
    <row r="17" spans="1:7" x14ac:dyDescent="0.25">
      <c r="A17" s="85" t="s">
        <v>25</v>
      </c>
      <c r="B17" s="85"/>
      <c r="C17" s="85"/>
      <c r="D17" s="27"/>
      <c r="E17" s="28">
        <f>E16</f>
        <v>764.86</v>
      </c>
      <c r="F17" s="85"/>
      <c r="G17" s="85"/>
    </row>
    <row r="18" spans="1:7" x14ac:dyDescent="0.25">
      <c r="A18" s="17" t="s">
        <v>113</v>
      </c>
      <c r="B18" s="30" t="s">
        <v>14</v>
      </c>
      <c r="C18" s="91" t="s">
        <v>14</v>
      </c>
      <c r="D18" s="30" t="s">
        <v>11</v>
      </c>
      <c r="E18" s="31">
        <v>18</v>
      </c>
      <c r="F18" s="49">
        <v>3224</v>
      </c>
      <c r="G18" s="94" t="s">
        <v>115</v>
      </c>
    </row>
    <row r="19" spans="1:7" x14ac:dyDescent="0.25">
      <c r="A19" s="17" t="s">
        <v>129</v>
      </c>
      <c r="B19" s="30" t="s">
        <v>14</v>
      </c>
      <c r="C19" s="91" t="s">
        <v>14</v>
      </c>
      <c r="D19" s="30" t="s">
        <v>11</v>
      </c>
      <c r="E19" s="31">
        <v>1924</v>
      </c>
      <c r="F19" s="49">
        <v>3224</v>
      </c>
      <c r="G19" s="94" t="s">
        <v>115</v>
      </c>
    </row>
    <row r="20" spans="1:7" x14ac:dyDescent="0.25">
      <c r="A20" s="82" t="s">
        <v>114</v>
      </c>
      <c r="B20" s="83"/>
      <c r="C20" s="83"/>
      <c r="D20" s="84"/>
      <c r="E20" s="28">
        <f>E18+E19</f>
        <v>1942</v>
      </c>
      <c r="F20" s="92"/>
      <c r="G20" s="93"/>
    </row>
    <row r="21" spans="1:7" x14ac:dyDescent="0.25">
      <c r="A21" s="17" t="s">
        <v>118</v>
      </c>
      <c r="B21" s="49">
        <v>21523879111</v>
      </c>
      <c r="C21" s="96" t="s">
        <v>119</v>
      </c>
      <c r="D21" s="30" t="s">
        <v>11</v>
      </c>
      <c r="E21" s="31">
        <v>358.05</v>
      </c>
      <c r="F21" s="97">
        <v>3225</v>
      </c>
      <c r="G21" s="98" t="s">
        <v>120</v>
      </c>
    </row>
    <row r="22" spans="1:7" x14ac:dyDescent="0.25">
      <c r="A22" s="82" t="s">
        <v>121</v>
      </c>
      <c r="B22" s="83"/>
      <c r="C22" s="83"/>
      <c r="D22" s="84"/>
      <c r="E22" s="28">
        <f>E21</f>
        <v>358.05</v>
      </c>
      <c r="F22" s="41"/>
      <c r="G22" s="95"/>
    </row>
    <row r="23" spans="1:7" x14ac:dyDescent="0.25">
      <c r="A23" s="87" t="s">
        <v>26</v>
      </c>
      <c r="B23" s="89"/>
      <c r="C23" s="89"/>
      <c r="D23" s="32"/>
      <c r="E23" s="33">
        <f>E17+E15+E20</f>
        <v>5802.91</v>
      </c>
      <c r="F23" s="34"/>
      <c r="G23" s="35"/>
    </row>
    <row r="24" spans="1:7" x14ac:dyDescent="0.25">
      <c r="A24" s="17" t="s">
        <v>27</v>
      </c>
      <c r="B24" s="36">
        <v>81793146560</v>
      </c>
      <c r="C24" s="20" t="s">
        <v>13</v>
      </c>
      <c r="D24" s="20" t="s">
        <v>11</v>
      </c>
      <c r="E24" s="21">
        <v>9.9</v>
      </c>
      <c r="F24" s="17">
        <v>3231</v>
      </c>
      <c r="G24" s="17" t="s">
        <v>28</v>
      </c>
    </row>
    <row r="25" spans="1:7" x14ac:dyDescent="0.25">
      <c r="A25" s="17" t="s">
        <v>29</v>
      </c>
      <c r="B25" s="19">
        <v>85821130368</v>
      </c>
      <c r="C25" s="20" t="s">
        <v>13</v>
      </c>
      <c r="D25" s="20" t="s">
        <v>11</v>
      </c>
      <c r="E25" s="31">
        <f>1.66+64.7+64.7</f>
        <v>131.06</v>
      </c>
      <c r="F25" s="17">
        <v>3231</v>
      </c>
      <c r="G25" s="17" t="s">
        <v>28</v>
      </c>
    </row>
    <row r="26" spans="1:7" x14ac:dyDescent="0.25">
      <c r="A26" s="17" t="s">
        <v>123</v>
      </c>
      <c r="B26" s="19">
        <v>87311810356</v>
      </c>
      <c r="C26" s="20" t="s">
        <v>13</v>
      </c>
      <c r="D26" s="20" t="s">
        <v>11</v>
      </c>
      <c r="E26" s="31">
        <v>7.45</v>
      </c>
      <c r="F26" s="17">
        <v>3231</v>
      </c>
      <c r="G26" s="17" t="s">
        <v>28</v>
      </c>
    </row>
    <row r="27" spans="1:7" x14ac:dyDescent="0.25">
      <c r="A27" s="17" t="s">
        <v>30</v>
      </c>
      <c r="B27" s="19">
        <v>29524210204</v>
      </c>
      <c r="C27" s="20" t="s">
        <v>13</v>
      </c>
      <c r="D27" s="20" t="s">
        <v>11</v>
      </c>
      <c r="E27" s="31">
        <v>167.55</v>
      </c>
      <c r="F27" s="17">
        <v>3231</v>
      </c>
      <c r="G27" s="17" t="s">
        <v>28</v>
      </c>
    </row>
    <row r="28" spans="1:7" x14ac:dyDescent="0.25">
      <c r="A28" s="82" t="s">
        <v>140</v>
      </c>
      <c r="B28" s="83"/>
      <c r="C28" s="83"/>
      <c r="D28" s="84"/>
      <c r="E28" s="28">
        <f>SUM(E24:E27)</f>
        <v>315.96000000000004</v>
      </c>
      <c r="F28" s="85"/>
      <c r="G28" s="85"/>
    </row>
    <row r="29" spans="1:7" x14ac:dyDescent="0.25">
      <c r="A29" s="17" t="s">
        <v>33</v>
      </c>
      <c r="B29" s="19">
        <v>68419124305</v>
      </c>
      <c r="C29" s="20" t="s">
        <v>13</v>
      </c>
      <c r="D29" s="20" t="s">
        <v>11</v>
      </c>
      <c r="E29" s="31">
        <v>21.24</v>
      </c>
      <c r="F29" s="37">
        <v>3233</v>
      </c>
      <c r="G29" s="22" t="s">
        <v>32</v>
      </c>
    </row>
    <row r="30" spans="1:7" x14ac:dyDescent="0.25">
      <c r="A30" s="85" t="s">
        <v>34</v>
      </c>
      <c r="B30" s="85"/>
      <c r="C30" s="85"/>
      <c r="D30" s="27"/>
      <c r="E30" s="28">
        <f>SUM(E29:E29)</f>
        <v>21.24</v>
      </c>
      <c r="F30" s="85"/>
      <c r="G30" s="85"/>
    </row>
    <row r="31" spans="1:7" x14ac:dyDescent="0.25">
      <c r="A31" s="17" t="s">
        <v>35</v>
      </c>
      <c r="B31" s="29" t="s">
        <v>36</v>
      </c>
      <c r="C31" s="20" t="s">
        <v>37</v>
      </c>
      <c r="D31" s="20" t="s">
        <v>11</v>
      </c>
      <c r="E31" s="31">
        <v>23.11</v>
      </c>
      <c r="F31" s="22">
        <v>3234</v>
      </c>
      <c r="G31" s="17" t="s">
        <v>38</v>
      </c>
    </row>
    <row r="32" spans="1:7" x14ac:dyDescent="0.25">
      <c r="A32" s="17" t="s">
        <v>39</v>
      </c>
      <c r="B32" s="38">
        <v>38812451417</v>
      </c>
      <c r="C32" s="20" t="s">
        <v>18</v>
      </c>
      <c r="D32" s="20" t="s">
        <v>11</v>
      </c>
      <c r="E32" s="31">
        <v>171.01</v>
      </c>
      <c r="F32" s="22">
        <v>3234</v>
      </c>
      <c r="G32" s="17" t="s">
        <v>38</v>
      </c>
    </row>
    <row r="33" spans="1:7" x14ac:dyDescent="0.25">
      <c r="A33" s="17" t="s">
        <v>42</v>
      </c>
      <c r="B33" s="19">
        <v>56826138353</v>
      </c>
      <c r="C33" s="20" t="s">
        <v>18</v>
      </c>
      <c r="D33" s="20" t="s">
        <v>11</v>
      </c>
      <c r="E33" s="31">
        <f>27.56+36.79+11.86+21.1+5.47+3.03</f>
        <v>105.81</v>
      </c>
      <c r="F33" s="22">
        <v>3234</v>
      </c>
      <c r="G33" s="37" t="s">
        <v>41</v>
      </c>
    </row>
    <row r="34" spans="1:7" x14ac:dyDescent="0.25">
      <c r="A34" s="17" t="s">
        <v>43</v>
      </c>
      <c r="B34" s="19">
        <v>78755598868</v>
      </c>
      <c r="C34" s="20" t="s">
        <v>18</v>
      </c>
      <c r="D34" s="20" t="s">
        <v>11</v>
      </c>
      <c r="E34" s="31">
        <v>113.78</v>
      </c>
      <c r="F34" s="22">
        <v>3234</v>
      </c>
      <c r="G34" s="17" t="s">
        <v>44</v>
      </c>
    </row>
    <row r="35" spans="1:7" x14ac:dyDescent="0.25">
      <c r="A35" s="17" t="s">
        <v>45</v>
      </c>
      <c r="B35" s="19">
        <v>44813350399</v>
      </c>
      <c r="C35" s="20" t="s">
        <v>46</v>
      </c>
      <c r="D35" s="20" t="s">
        <v>11</v>
      </c>
      <c r="E35" s="31">
        <v>9.89</v>
      </c>
      <c r="F35" s="22">
        <v>3234</v>
      </c>
      <c r="G35" s="17" t="s">
        <v>38</v>
      </c>
    </row>
    <row r="36" spans="1:7" ht="14.25" customHeight="1" x14ac:dyDescent="0.25">
      <c r="A36" s="17" t="s">
        <v>47</v>
      </c>
      <c r="B36" s="19">
        <v>67670139845</v>
      </c>
      <c r="C36" s="20" t="s">
        <v>18</v>
      </c>
      <c r="D36" s="20" t="s">
        <v>11</v>
      </c>
      <c r="E36" s="31">
        <v>33.28</v>
      </c>
      <c r="F36" s="22">
        <v>3234</v>
      </c>
      <c r="G36" s="17" t="s">
        <v>44</v>
      </c>
    </row>
    <row r="37" spans="1:7" x14ac:dyDescent="0.25">
      <c r="A37" s="17" t="s">
        <v>48</v>
      </c>
      <c r="B37" s="19">
        <v>84400309496</v>
      </c>
      <c r="C37" s="19" t="s">
        <v>37</v>
      </c>
      <c r="D37" s="20" t="s">
        <v>11</v>
      </c>
      <c r="E37" s="31">
        <v>9.3699999999999992</v>
      </c>
      <c r="F37" s="22">
        <v>3234</v>
      </c>
      <c r="G37" s="17" t="s">
        <v>44</v>
      </c>
    </row>
    <row r="38" spans="1:7" x14ac:dyDescent="0.25">
      <c r="A38" s="82" t="s">
        <v>49</v>
      </c>
      <c r="B38" s="83"/>
      <c r="C38" s="83"/>
      <c r="D38" s="39"/>
      <c r="E38" s="40">
        <f>SUM(E31:E37)</f>
        <v>466.25</v>
      </c>
      <c r="F38" s="28"/>
      <c r="G38" s="41"/>
    </row>
    <row r="39" spans="1:7" x14ac:dyDescent="0.25">
      <c r="A39" s="17" t="s">
        <v>50</v>
      </c>
      <c r="B39" s="29" t="s">
        <v>51</v>
      </c>
      <c r="C39" s="19" t="s">
        <v>40</v>
      </c>
      <c r="D39" s="20" t="s">
        <v>11</v>
      </c>
      <c r="E39" s="31">
        <v>10.220000000000001</v>
      </c>
      <c r="F39" s="17">
        <v>3235</v>
      </c>
      <c r="G39" s="17" t="s">
        <v>52</v>
      </c>
    </row>
    <row r="40" spans="1:7" x14ac:dyDescent="0.25">
      <c r="A40" s="17" t="s">
        <v>53</v>
      </c>
      <c r="B40" s="19">
        <v>66486182714</v>
      </c>
      <c r="C40" s="19" t="s">
        <v>13</v>
      </c>
      <c r="D40" s="20" t="s">
        <v>11</v>
      </c>
      <c r="E40" s="31">
        <v>15.93</v>
      </c>
      <c r="F40" s="17">
        <v>3235</v>
      </c>
      <c r="G40" s="17" t="s">
        <v>52</v>
      </c>
    </row>
    <row r="41" spans="1:7" x14ac:dyDescent="0.25">
      <c r="A41" s="17" t="s">
        <v>54</v>
      </c>
      <c r="B41" s="19">
        <v>86181644759</v>
      </c>
      <c r="C41" s="19" t="s">
        <v>18</v>
      </c>
      <c r="D41" s="20" t="s">
        <v>11</v>
      </c>
      <c r="E41" s="31">
        <v>500</v>
      </c>
      <c r="F41" s="17">
        <v>3235</v>
      </c>
      <c r="G41" s="17" t="s">
        <v>52</v>
      </c>
    </row>
    <row r="42" spans="1:7" x14ac:dyDescent="0.25">
      <c r="A42" s="17" t="s">
        <v>48</v>
      </c>
      <c r="B42" s="19">
        <v>84400309496</v>
      </c>
      <c r="C42" s="19" t="s">
        <v>37</v>
      </c>
      <c r="D42" s="20" t="s">
        <v>11</v>
      </c>
      <c r="E42" s="31">
        <v>86.76</v>
      </c>
      <c r="F42" s="17">
        <v>3235</v>
      </c>
      <c r="G42" s="17" t="s">
        <v>52</v>
      </c>
    </row>
    <row r="43" spans="1:7" x14ac:dyDescent="0.25">
      <c r="A43" s="17" t="s">
        <v>55</v>
      </c>
      <c r="B43" s="19">
        <v>25781343234</v>
      </c>
      <c r="C43" s="19" t="s">
        <v>18</v>
      </c>
      <c r="D43" s="20" t="s">
        <v>11</v>
      </c>
      <c r="E43" s="31">
        <v>2026.87</v>
      </c>
      <c r="F43" s="17">
        <v>3235</v>
      </c>
      <c r="G43" s="17" t="s">
        <v>52</v>
      </c>
    </row>
    <row r="44" spans="1:7" x14ac:dyDescent="0.25">
      <c r="A44" s="17" t="s">
        <v>57</v>
      </c>
      <c r="B44" s="24">
        <v>91591564577</v>
      </c>
      <c r="C44" s="19" t="s">
        <v>13</v>
      </c>
      <c r="D44" s="20" t="s">
        <v>11</v>
      </c>
      <c r="E44" s="31">
        <v>130.65</v>
      </c>
      <c r="F44" s="22">
        <v>3235</v>
      </c>
      <c r="G44" s="22" t="s">
        <v>56</v>
      </c>
    </row>
    <row r="45" spans="1:7" x14ac:dyDescent="0.25">
      <c r="A45" s="82" t="s">
        <v>58</v>
      </c>
      <c r="B45" s="83"/>
      <c r="C45" s="83"/>
      <c r="D45" s="39"/>
      <c r="E45" s="40">
        <f>SUM(E39:E44)</f>
        <v>2770.43</v>
      </c>
      <c r="F45" s="42"/>
      <c r="G45" s="42"/>
    </row>
    <row r="46" spans="1:7" x14ac:dyDescent="0.25">
      <c r="A46" s="17" t="s">
        <v>59</v>
      </c>
      <c r="B46" s="24">
        <v>29575412650</v>
      </c>
      <c r="C46" s="19" t="s">
        <v>18</v>
      </c>
      <c r="D46" s="20" t="s">
        <v>11</v>
      </c>
      <c r="E46" s="31">
        <v>2523.89</v>
      </c>
      <c r="F46" s="17">
        <v>3237</v>
      </c>
      <c r="G46" s="17" t="s">
        <v>60</v>
      </c>
    </row>
    <row r="47" spans="1:7" x14ac:dyDescent="0.25">
      <c r="A47" s="17" t="s">
        <v>61</v>
      </c>
      <c r="B47" s="43">
        <v>82888704837</v>
      </c>
      <c r="C47" s="20" t="s">
        <v>18</v>
      </c>
      <c r="D47" s="20" t="s">
        <v>11</v>
      </c>
      <c r="E47" s="31">
        <f>34.84+34.84</f>
        <v>69.680000000000007</v>
      </c>
      <c r="F47" s="17">
        <v>3237</v>
      </c>
      <c r="G47" s="17" t="s">
        <v>62</v>
      </c>
    </row>
    <row r="48" spans="1:7" x14ac:dyDescent="0.25">
      <c r="A48" s="17" t="s">
        <v>124</v>
      </c>
      <c r="B48" s="26" t="s">
        <v>14</v>
      </c>
      <c r="C48" s="26" t="s">
        <v>14</v>
      </c>
      <c r="D48" s="20" t="s">
        <v>11</v>
      </c>
      <c r="E48" s="31">
        <v>759.42</v>
      </c>
      <c r="F48" s="17">
        <v>3237</v>
      </c>
      <c r="G48" s="17" t="s">
        <v>63</v>
      </c>
    </row>
    <row r="49" spans="1:7" x14ac:dyDescent="0.25">
      <c r="A49" s="17" t="s">
        <v>125</v>
      </c>
      <c r="B49" s="26" t="s">
        <v>14</v>
      </c>
      <c r="C49" s="26" t="s">
        <v>14</v>
      </c>
      <c r="D49" s="20" t="s">
        <v>11</v>
      </c>
      <c r="E49" s="31">
        <v>397.39</v>
      </c>
      <c r="F49" s="17">
        <v>3237</v>
      </c>
      <c r="G49" s="17" t="s">
        <v>63</v>
      </c>
    </row>
    <row r="50" spans="1:7" ht="14.25" customHeight="1" x14ac:dyDescent="0.25">
      <c r="A50" s="17" t="s">
        <v>126</v>
      </c>
      <c r="B50" s="26" t="s">
        <v>14</v>
      </c>
      <c r="C50" s="26" t="s">
        <v>14</v>
      </c>
      <c r="D50" s="20" t="s">
        <v>11</v>
      </c>
      <c r="E50" s="31">
        <v>1390.89</v>
      </c>
      <c r="F50" s="17">
        <v>3237</v>
      </c>
      <c r="G50" s="17" t="s">
        <v>63</v>
      </c>
    </row>
    <row r="51" spans="1:7" x14ac:dyDescent="0.25">
      <c r="A51" s="17" t="s">
        <v>127</v>
      </c>
      <c r="B51" s="26" t="s">
        <v>14</v>
      </c>
      <c r="C51" s="26" t="s">
        <v>14</v>
      </c>
      <c r="D51" s="20" t="s">
        <v>11</v>
      </c>
      <c r="E51" s="31">
        <f>595.52+1869.96</f>
        <v>2465.48</v>
      </c>
      <c r="F51" s="17">
        <v>3237</v>
      </c>
      <c r="G51" s="17" t="s">
        <v>63</v>
      </c>
    </row>
    <row r="52" spans="1:7" x14ac:dyDescent="0.25">
      <c r="A52" s="17" t="s">
        <v>128</v>
      </c>
      <c r="B52" s="26" t="s">
        <v>14</v>
      </c>
      <c r="C52" s="26" t="s">
        <v>14</v>
      </c>
      <c r="D52" s="20" t="s">
        <v>11</v>
      </c>
      <c r="E52" s="31">
        <v>185.45</v>
      </c>
      <c r="F52" s="17">
        <v>3237</v>
      </c>
      <c r="G52" s="17" t="s">
        <v>63</v>
      </c>
    </row>
    <row r="53" spans="1:7" x14ac:dyDescent="0.25">
      <c r="A53" s="17" t="s">
        <v>64</v>
      </c>
      <c r="B53" s="26" t="s">
        <v>14</v>
      </c>
      <c r="C53" s="26" t="s">
        <v>14</v>
      </c>
      <c r="D53" s="20" t="s">
        <v>11</v>
      </c>
      <c r="E53" s="31">
        <v>245.23</v>
      </c>
      <c r="F53" s="17">
        <v>3237</v>
      </c>
      <c r="G53" s="17" t="s">
        <v>63</v>
      </c>
    </row>
    <row r="54" spans="1:7" x14ac:dyDescent="0.25">
      <c r="A54" s="17" t="s">
        <v>65</v>
      </c>
      <c r="B54" s="26" t="s">
        <v>14</v>
      </c>
      <c r="C54" s="26" t="s">
        <v>14</v>
      </c>
      <c r="D54" s="20" t="s">
        <v>11</v>
      </c>
      <c r="E54" s="31">
        <v>1589.02</v>
      </c>
      <c r="F54" s="17">
        <v>3237</v>
      </c>
      <c r="G54" s="17" t="s">
        <v>63</v>
      </c>
    </row>
    <row r="55" spans="1:7" x14ac:dyDescent="0.25">
      <c r="A55" s="17" t="s">
        <v>66</v>
      </c>
      <c r="B55" s="26" t="s">
        <v>14</v>
      </c>
      <c r="C55" s="26" t="s">
        <v>14</v>
      </c>
      <c r="D55" s="20" t="s">
        <v>11</v>
      </c>
      <c r="E55" s="31">
        <v>139.32</v>
      </c>
      <c r="F55" s="17">
        <v>3237</v>
      </c>
      <c r="G55" s="17" t="s">
        <v>63</v>
      </c>
    </row>
    <row r="56" spans="1:7" x14ac:dyDescent="0.25">
      <c r="A56" s="17" t="s">
        <v>67</v>
      </c>
      <c r="B56" s="26" t="s">
        <v>14</v>
      </c>
      <c r="C56" s="26" t="s">
        <v>14</v>
      </c>
      <c r="D56" s="20" t="s">
        <v>11</v>
      </c>
      <c r="E56" s="31">
        <v>1237.76</v>
      </c>
      <c r="F56" s="17">
        <v>3237</v>
      </c>
      <c r="G56" s="17" t="s">
        <v>63</v>
      </c>
    </row>
    <row r="57" spans="1:7" ht="14.25" customHeight="1" x14ac:dyDescent="0.25">
      <c r="A57" s="17" t="s">
        <v>68</v>
      </c>
      <c r="B57" s="26" t="s">
        <v>14</v>
      </c>
      <c r="C57" s="26" t="s">
        <v>14</v>
      </c>
      <c r="D57" s="20" t="s">
        <v>11</v>
      </c>
      <c r="E57" s="31">
        <v>306.27</v>
      </c>
      <c r="F57" s="17">
        <v>3237</v>
      </c>
      <c r="G57" s="17" t="s">
        <v>63</v>
      </c>
    </row>
    <row r="58" spans="1:7" x14ac:dyDescent="0.25">
      <c r="A58" s="17" t="s">
        <v>69</v>
      </c>
      <c r="B58" s="26" t="s">
        <v>14</v>
      </c>
      <c r="C58" s="26" t="s">
        <v>14</v>
      </c>
      <c r="D58" s="20" t="s">
        <v>11</v>
      </c>
      <c r="E58" s="31">
        <v>954.04</v>
      </c>
      <c r="F58" s="17">
        <v>3237</v>
      </c>
      <c r="G58" s="17" t="s">
        <v>63</v>
      </c>
    </row>
    <row r="59" spans="1:7" x14ac:dyDescent="0.25">
      <c r="A59" s="17" t="s">
        <v>70</v>
      </c>
      <c r="B59" s="26" t="s">
        <v>14</v>
      </c>
      <c r="C59" s="26" t="s">
        <v>14</v>
      </c>
      <c r="D59" s="20" t="s">
        <v>11</v>
      </c>
      <c r="E59" s="31">
        <v>743.04</v>
      </c>
      <c r="F59" s="17">
        <v>3237</v>
      </c>
      <c r="G59" s="17" t="s">
        <v>63</v>
      </c>
    </row>
    <row r="60" spans="1:7" x14ac:dyDescent="0.25">
      <c r="A60" s="17" t="s">
        <v>139</v>
      </c>
      <c r="B60" s="59" t="s">
        <v>14</v>
      </c>
      <c r="C60" s="59" t="s">
        <v>14</v>
      </c>
      <c r="D60" s="20" t="s">
        <v>11</v>
      </c>
      <c r="E60" s="31">
        <v>735.69</v>
      </c>
      <c r="F60" s="17">
        <v>3237</v>
      </c>
      <c r="G60" s="17" t="s">
        <v>63</v>
      </c>
    </row>
    <row r="61" spans="1:7" x14ac:dyDescent="0.25">
      <c r="A61" s="17" t="s">
        <v>71</v>
      </c>
      <c r="B61" s="26" t="s">
        <v>14</v>
      </c>
      <c r="C61" s="26" t="s">
        <v>14</v>
      </c>
      <c r="D61" s="20" t="s">
        <v>11</v>
      </c>
      <c r="E61" s="31">
        <v>471.88</v>
      </c>
      <c r="F61" s="17">
        <v>3237</v>
      </c>
      <c r="G61" s="17" t="s">
        <v>63</v>
      </c>
    </row>
    <row r="62" spans="1:7" x14ac:dyDescent="0.25">
      <c r="A62" s="82" t="s">
        <v>72</v>
      </c>
      <c r="B62" s="83"/>
      <c r="C62" s="83"/>
      <c r="D62" s="39"/>
      <c r="E62" s="40">
        <f>SUM(E46:E61)</f>
        <v>14214.45</v>
      </c>
      <c r="F62" s="42"/>
      <c r="G62" s="42"/>
    </row>
    <row r="63" spans="1:7" x14ac:dyDescent="0.25">
      <c r="A63" s="17" t="s">
        <v>73</v>
      </c>
      <c r="B63" s="43">
        <v>82888704837</v>
      </c>
      <c r="C63" s="20" t="s">
        <v>18</v>
      </c>
      <c r="D63" s="20" t="s">
        <v>11</v>
      </c>
      <c r="E63" s="31">
        <f>31.54+73</f>
        <v>104.53999999999999</v>
      </c>
      <c r="F63" s="17">
        <v>3238</v>
      </c>
      <c r="G63" s="17" t="s">
        <v>74</v>
      </c>
    </row>
    <row r="64" spans="1:7" x14ac:dyDescent="0.25">
      <c r="A64" s="82" t="s">
        <v>75</v>
      </c>
      <c r="B64" s="83"/>
      <c r="C64" s="83"/>
      <c r="D64" s="39"/>
      <c r="E64" s="40">
        <f>E63</f>
        <v>104.53999999999999</v>
      </c>
      <c r="F64" s="42"/>
      <c r="G64" s="42"/>
    </row>
    <row r="65" spans="1:7" ht="13.5" customHeight="1" x14ac:dyDescent="0.25">
      <c r="A65" s="17" t="s">
        <v>16</v>
      </c>
      <c r="B65" s="19">
        <v>1927380542</v>
      </c>
      <c r="C65" s="24" t="s">
        <v>18</v>
      </c>
      <c r="D65" s="20" t="s">
        <v>11</v>
      </c>
      <c r="E65" s="21">
        <v>24.5</v>
      </c>
      <c r="F65" s="17">
        <v>3239</v>
      </c>
      <c r="G65" s="17" t="s">
        <v>76</v>
      </c>
    </row>
    <row r="66" spans="1:7" ht="13.5" customHeight="1" x14ac:dyDescent="0.25">
      <c r="A66" s="17" t="s">
        <v>130</v>
      </c>
      <c r="B66" s="19" t="s">
        <v>14</v>
      </c>
      <c r="C66" s="24" t="s">
        <v>14</v>
      </c>
      <c r="D66" s="20" t="s">
        <v>11</v>
      </c>
      <c r="E66" s="21">
        <v>243.2</v>
      </c>
      <c r="F66" s="17">
        <v>3239</v>
      </c>
      <c r="G66" s="17" t="s">
        <v>76</v>
      </c>
    </row>
    <row r="67" spans="1:7" ht="13.5" customHeight="1" x14ac:dyDescent="0.25">
      <c r="A67" s="17" t="s">
        <v>131</v>
      </c>
      <c r="B67" s="19" t="s">
        <v>14</v>
      </c>
      <c r="C67" s="24" t="s">
        <v>14</v>
      </c>
      <c r="D67" s="20" t="s">
        <v>11</v>
      </c>
      <c r="E67" s="21">
        <v>200</v>
      </c>
      <c r="F67" s="17">
        <v>3239</v>
      </c>
      <c r="G67" s="17" t="s">
        <v>76</v>
      </c>
    </row>
    <row r="68" spans="1:7" ht="13.5" customHeight="1" x14ac:dyDescent="0.25">
      <c r="A68" s="17" t="s">
        <v>136</v>
      </c>
      <c r="B68" s="19"/>
      <c r="C68" s="24"/>
      <c r="D68" s="20" t="s">
        <v>11</v>
      </c>
      <c r="E68" s="21">
        <v>414</v>
      </c>
      <c r="F68" s="17">
        <v>3239</v>
      </c>
      <c r="G68" s="17" t="s">
        <v>76</v>
      </c>
    </row>
    <row r="69" spans="1:7" x14ac:dyDescent="0.25">
      <c r="A69" s="82" t="s">
        <v>77</v>
      </c>
      <c r="B69" s="83"/>
      <c r="C69" s="83"/>
      <c r="D69" s="39"/>
      <c r="E69" s="40">
        <f>SUM(E65:E68)</f>
        <v>881.7</v>
      </c>
      <c r="F69" s="82"/>
      <c r="G69" s="84"/>
    </row>
    <row r="70" spans="1:7" x14ac:dyDescent="0.25">
      <c r="A70" s="86" t="s">
        <v>78</v>
      </c>
      <c r="B70" s="86"/>
      <c r="C70" s="86"/>
      <c r="D70" s="45"/>
      <c r="E70" s="46">
        <f>E69+E64+E62+E45+E38+E30+E28</f>
        <v>18774.57</v>
      </c>
      <c r="F70" s="87"/>
      <c r="G70" s="88"/>
    </row>
    <row r="71" spans="1:7" x14ac:dyDescent="0.25">
      <c r="A71" s="24" t="s">
        <v>134</v>
      </c>
      <c r="B71" s="30">
        <v>35737638587</v>
      </c>
      <c r="C71" s="19" t="s">
        <v>18</v>
      </c>
      <c r="D71" s="20" t="s">
        <v>11</v>
      </c>
      <c r="E71" s="31">
        <v>507.5</v>
      </c>
      <c r="F71" s="99">
        <v>3241</v>
      </c>
      <c r="G71" s="94" t="s">
        <v>135</v>
      </c>
    </row>
    <row r="72" spans="1:7" x14ac:dyDescent="0.25">
      <c r="A72" s="24" t="s">
        <v>138</v>
      </c>
      <c r="B72" s="30">
        <v>22809411811</v>
      </c>
      <c r="C72" s="19" t="s">
        <v>18</v>
      </c>
      <c r="D72" s="20" t="s">
        <v>11</v>
      </c>
      <c r="E72" s="31">
        <v>469.5</v>
      </c>
      <c r="F72" s="99">
        <v>3241</v>
      </c>
      <c r="G72" s="94" t="s">
        <v>135</v>
      </c>
    </row>
    <row r="73" spans="1:7" x14ac:dyDescent="0.25">
      <c r="A73" s="17" t="s">
        <v>137</v>
      </c>
      <c r="B73" s="19">
        <v>74813107067</v>
      </c>
      <c r="C73" s="19" t="s">
        <v>18</v>
      </c>
      <c r="D73" s="20" t="s">
        <v>11</v>
      </c>
      <c r="E73" s="44">
        <v>816</v>
      </c>
      <c r="F73" s="99">
        <v>3241</v>
      </c>
      <c r="G73" s="94" t="s">
        <v>135</v>
      </c>
    </row>
    <row r="74" spans="1:7" x14ac:dyDescent="0.25">
      <c r="A74" s="82" t="s">
        <v>79</v>
      </c>
      <c r="B74" s="83"/>
      <c r="C74" s="83"/>
      <c r="D74" s="84"/>
      <c r="E74" s="40">
        <f>E71+E72+E73</f>
        <v>1793</v>
      </c>
      <c r="F74" s="82"/>
      <c r="G74" s="84"/>
    </row>
    <row r="75" spans="1:7" x14ac:dyDescent="0.25">
      <c r="A75" s="17" t="s">
        <v>132</v>
      </c>
      <c r="B75" s="19">
        <v>94472454976</v>
      </c>
      <c r="C75" s="19" t="s">
        <v>13</v>
      </c>
      <c r="D75" s="20" t="s">
        <v>11</v>
      </c>
      <c r="E75" s="44">
        <v>89.24</v>
      </c>
      <c r="F75" s="22">
        <v>3292</v>
      </c>
      <c r="G75" s="22" t="s">
        <v>133</v>
      </c>
    </row>
    <row r="76" spans="1:7" ht="15.75" customHeight="1" x14ac:dyDescent="0.25">
      <c r="A76" s="17" t="s">
        <v>80</v>
      </c>
      <c r="B76" s="23">
        <v>94989605030</v>
      </c>
      <c r="C76" s="24" t="s">
        <v>13</v>
      </c>
      <c r="D76" s="20" t="s">
        <v>11</v>
      </c>
      <c r="E76" s="21">
        <v>26.68</v>
      </c>
      <c r="F76" s="22">
        <v>3299</v>
      </c>
      <c r="G76" s="22" t="s">
        <v>81</v>
      </c>
    </row>
    <row r="77" spans="1:7" ht="15.75" customHeight="1" x14ac:dyDescent="0.25">
      <c r="A77" s="17" t="s">
        <v>116</v>
      </c>
      <c r="B77" s="23">
        <v>88148846119</v>
      </c>
      <c r="C77" s="24" t="s">
        <v>117</v>
      </c>
      <c r="D77" s="20" t="s">
        <v>11</v>
      </c>
      <c r="E77" s="21">
        <f>23.59+32.84</f>
        <v>56.430000000000007</v>
      </c>
      <c r="F77" s="22">
        <v>3299</v>
      </c>
      <c r="G77" s="22" t="s">
        <v>81</v>
      </c>
    </row>
    <row r="78" spans="1:7" x14ac:dyDescent="0.25">
      <c r="A78" s="17" t="s">
        <v>141</v>
      </c>
      <c r="B78" s="100">
        <v>38967655335</v>
      </c>
      <c r="C78" s="19" t="s">
        <v>13</v>
      </c>
      <c r="D78" s="20" t="s">
        <v>11</v>
      </c>
      <c r="E78" s="44">
        <v>313.5</v>
      </c>
      <c r="F78" s="22">
        <v>3299</v>
      </c>
      <c r="G78" s="22" t="s">
        <v>81</v>
      </c>
    </row>
    <row r="79" spans="1:7" x14ac:dyDescent="0.25">
      <c r="A79" s="22" t="s">
        <v>82</v>
      </c>
      <c r="B79" s="30" t="s">
        <v>14</v>
      </c>
      <c r="C79" s="96" t="s">
        <v>14</v>
      </c>
      <c r="D79" s="59" t="s">
        <v>11</v>
      </c>
      <c r="E79" s="44">
        <v>17.489999999999998</v>
      </c>
      <c r="F79" s="22">
        <v>3299</v>
      </c>
      <c r="G79" s="22" t="s">
        <v>81</v>
      </c>
    </row>
    <row r="80" spans="1:7" x14ac:dyDescent="0.25">
      <c r="A80" s="85" t="s">
        <v>83</v>
      </c>
      <c r="B80" s="85"/>
      <c r="C80" s="85"/>
      <c r="D80" s="27"/>
      <c r="E80" s="47">
        <f>SUM(E75:E79)</f>
        <v>503.34000000000003</v>
      </c>
      <c r="F80" s="85"/>
      <c r="G80" s="85"/>
    </row>
    <row r="81" spans="1:7" x14ac:dyDescent="0.25">
      <c r="A81" s="17" t="s">
        <v>84</v>
      </c>
      <c r="B81" s="48">
        <v>52508873833</v>
      </c>
      <c r="C81" s="18" t="s">
        <v>85</v>
      </c>
      <c r="D81" s="20" t="s">
        <v>11</v>
      </c>
      <c r="E81" s="44">
        <v>205.47</v>
      </c>
      <c r="F81" s="22">
        <v>3431</v>
      </c>
      <c r="G81" s="22" t="s">
        <v>86</v>
      </c>
    </row>
    <row r="82" spans="1:7" x14ac:dyDescent="0.25">
      <c r="A82" s="82" t="s">
        <v>87</v>
      </c>
      <c r="B82" s="83"/>
      <c r="C82" s="83"/>
      <c r="D82" s="39"/>
      <c r="E82" s="40">
        <f>E81</f>
        <v>205.47</v>
      </c>
      <c r="F82" s="82"/>
      <c r="G82" s="84"/>
    </row>
    <row r="83" spans="1:7" x14ac:dyDescent="0.25">
      <c r="A83" s="49" t="s">
        <v>88</v>
      </c>
      <c r="B83" s="24">
        <v>25991992065</v>
      </c>
      <c r="C83" s="18" t="s">
        <v>13</v>
      </c>
      <c r="D83" s="50" t="s">
        <v>11</v>
      </c>
      <c r="E83" s="51">
        <v>16560</v>
      </c>
      <c r="F83" s="52">
        <v>4226</v>
      </c>
      <c r="G83" s="53" t="s">
        <v>89</v>
      </c>
    </row>
    <row r="84" spans="1:7" x14ac:dyDescent="0.25">
      <c r="A84" s="82" t="s">
        <v>87</v>
      </c>
      <c r="B84" s="83"/>
      <c r="C84" s="83"/>
      <c r="D84" s="39"/>
      <c r="E84" s="40">
        <f>E83</f>
        <v>16560</v>
      </c>
      <c r="F84" s="82"/>
      <c r="G84" s="84"/>
    </row>
    <row r="85" spans="1:7" x14ac:dyDescent="0.25">
      <c r="A85" s="76" t="s">
        <v>31</v>
      </c>
      <c r="B85" s="76"/>
      <c r="C85" s="76"/>
      <c r="D85" s="54"/>
      <c r="E85" s="55">
        <f>E70+E80+E84+E23+E9+E82+E74</f>
        <v>43794.19000000001</v>
      </c>
      <c r="F85" s="56"/>
      <c r="G85" s="56"/>
    </row>
    <row r="88" spans="1:7" x14ac:dyDescent="0.25">
      <c r="A88" t="s">
        <v>90</v>
      </c>
      <c r="B88" s="57"/>
      <c r="C88" s="58"/>
      <c r="D88" s="58"/>
    </row>
    <row r="89" spans="1:7" x14ac:dyDescent="0.25">
      <c r="A89" t="s">
        <v>91</v>
      </c>
      <c r="B89" s="57"/>
      <c r="C89" s="58"/>
      <c r="D89" s="58"/>
    </row>
    <row r="90" spans="1:7" x14ac:dyDescent="0.25">
      <c r="A90" t="s">
        <v>92</v>
      </c>
      <c r="B90" s="57"/>
      <c r="C90" s="58"/>
      <c r="D90" s="58"/>
    </row>
    <row r="91" spans="1:7" x14ac:dyDescent="0.25">
      <c r="B91" s="57"/>
      <c r="C91" s="58"/>
      <c r="D91" s="58"/>
    </row>
    <row r="92" spans="1:7" x14ac:dyDescent="0.25">
      <c r="A92" s="77" t="s">
        <v>142</v>
      </c>
      <c r="B92" s="77"/>
      <c r="C92" s="77"/>
      <c r="D92" s="77"/>
      <c r="E92" s="77"/>
    </row>
    <row r="93" spans="1:7" x14ac:dyDescent="0.25">
      <c r="B93" s="57"/>
      <c r="C93" s="58"/>
      <c r="D93" s="58"/>
    </row>
    <row r="94" spans="1:7" x14ac:dyDescent="0.25">
      <c r="A94" s="22" t="s">
        <v>93</v>
      </c>
      <c r="B94" s="78" t="s">
        <v>94</v>
      </c>
      <c r="C94" s="78"/>
      <c r="D94" s="78"/>
      <c r="E94" s="78"/>
    </row>
    <row r="95" spans="1:7" x14ac:dyDescent="0.25">
      <c r="A95" s="79">
        <f>6672.83+239219.77</f>
        <v>245892.59999999998</v>
      </c>
      <c r="B95" s="81" t="s">
        <v>95</v>
      </c>
      <c r="C95" s="81"/>
      <c r="D95" s="81"/>
      <c r="E95" s="81"/>
    </row>
    <row r="96" spans="1:7" x14ac:dyDescent="0.25">
      <c r="A96" s="80"/>
      <c r="B96" s="81"/>
      <c r="C96" s="81"/>
      <c r="D96" s="81"/>
      <c r="E96" s="81"/>
    </row>
    <row r="97" spans="1:7" x14ac:dyDescent="0.25">
      <c r="A97" s="60">
        <f>7993+220.72</f>
        <v>8213.7199999999993</v>
      </c>
      <c r="B97" s="70" t="s">
        <v>96</v>
      </c>
      <c r="C97" s="71"/>
      <c r="D97" s="71"/>
      <c r="E97" s="72"/>
      <c r="G97" t="s">
        <v>97</v>
      </c>
    </row>
    <row r="98" spans="1:7" x14ac:dyDescent="0.25">
      <c r="A98" s="31">
        <v>1089.4100000000001</v>
      </c>
      <c r="B98" s="70" t="s">
        <v>98</v>
      </c>
      <c r="C98" s="71"/>
      <c r="D98" s="71"/>
      <c r="E98" s="72"/>
    </row>
    <row r="99" spans="1:7" x14ac:dyDescent="0.25">
      <c r="A99" s="31">
        <v>4504.97</v>
      </c>
      <c r="B99" s="70" t="s">
        <v>99</v>
      </c>
      <c r="C99" s="71"/>
      <c r="D99" s="71"/>
      <c r="E99" s="72"/>
    </row>
    <row r="100" spans="1:7" x14ac:dyDescent="0.25">
      <c r="A100" s="31">
        <f>900+46</f>
        <v>946</v>
      </c>
      <c r="B100" s="70" t="s">
        <v>100</v>
      </c>
      <c r="C100" s="71"/>
      <c r="D100" s="71"/>
      <c r="E100" s="72"/>
    </row>
    <row r="101" spans="1:7" x14ac:dyDescent="0.25">
      <c r="A101" s="31">
        <f>2000+900</f>
        <v>2900</v>
      </c>
      <c r="B101" s="70" t="s">
        <v>101</v>
      </c>
      <c r="C101" s="71"/>
      <c r="D101" s="71"/>
      <c r="E101" s="72"/>
    </row>
    <row r="102" spans="1:7" x14ac:dyDescent="0.25">
      <c r="A102" s="31">
        <f>1330.2+62.59</f>
        <v>1392.79</v>
      </c>
      <c r="B102" s="61" t="s">
        <v>122</v>
      </c>
      <c r="C102" s="62"/>
      <c r="D102" s="62"/>
      <c r="E102" s="63"/>
    </row>
    <row r="103" spans="1:7" x14ac:dyDescent="0.25">
      <c r="A103" s="64">
        <v>336</v>
      </c>
      <c r="B103" s="73" t="s">
        <v>102</v>
      </c>
      <c r="C103" s="74"/>
      <c r="D103" s="74"/>
      <c r="E103" s="75"/>
    </row>
    <row r="104" spans="1:7" x14ac:dyDescent="0.25">
      <c r="A104" s="65">
        <f>SUM(A95:A103)</f>
        <v>265275.48999999993</v>
      </c>
      <c r="B104" s="57"/>
      <c r="C104" s="58"/>
      <c r="D104" s="58"/>
    </row>
    <row r="105" spans="1:7" x14ac:dyDescent="0.25">
      <c r="A105" s="66"/>
      <c r="B105" s="57"/>
      <c r="C105" s="58"/>
      <c r="D105" s="58"/>
    </row>
    <row r="106" spans="1:7" x14ac:dyDescent="0.25">
      <c r="A106" s="67" t="s">
        <v>103</v>
      </c>
      <c r="B106" s="47">
        <f>A104+E85</f>
        <v>309069.67999999993</v>
      </c>
      <c r="C106" s="68"/>
      <c r="D106" s="68"/>
      <c r="E106" s="69"/>
    </row>
    <row r="115" spans="12:13" x14ac:dyDescent="0.25">
      <c r="M115" s="3"/>
    </row>
    <row r="116" spans="12:13" x14ac:dyDescent="0.25">
      <c r="M116" s="3"/>
    </row>
    <row r="117" spans="12:13" x14ac:dyDescent="0.25">
      <c r="L117">
        <v>125.4</v>
      </c>
      <c r="M117" s="3" t="s">
        <v>104</v>
      </c>
    </row>
    <row r="118" spans="12:13" x14ac:dyDescent="0.25">
      <c r="L118">
        <v>3399.29</v>
      </c>
      <c r="M118" s="3" t="s">
        <v>105</v>
      </c>
    </row>
    <row r="119" spans="12:13" x14ac:dyDescent="0.25">
      <c r="L119">
        <v>900</v>
      </c>
      <c r="M119" s="3" t="s">
        <v>106</v>
      </c>
    </row>
    <row r="120" spans="12:13" x14ac:dyDescent="0.25">
      <c r="L120">
        <v>150</v>
      </c>
      <c r="M120" s="3" t="s">
        <v>107</v>
      </c>
    </row>
    <row r="121" spans="12:13" x14ac:dyDescent="0.25">
      <c r="M121" s="3"/>
    </row>
    <row r="122" spans="12:13" x14ac:dyDescent="0.25">
      <c r="M122" s="3"/>
    </row>
    <row r="123" spans="12:13" x14ac:dyDescent="0.25">
      <c r="M123" s="3"/>
    </row>
    <row r="124" spans="12:13" x14ac:dyDescent="0.25">
      <c r="M124" s="3"/>
    </row>
    <row r="125" spans="12:13" x14ac:dyDescent="0.25">
      <c r="M125" s="3"/>
    </row>
    <row r="126" spans="12:13" x14ac:dyDescent="0.25">
      <c r="M126" s="3"/>
    </row>
  </sheetData>
  <mergeCells count="41">
    <mergeCell ref="A20:D20"/>
    <mergeCell ref="F20:G20"/>
    <mergeCell ref="A22:D22"/>
    <mergeCell ref="F74:G74"/>
    <mergeCell ref="A74:D74"/>
    <mergeCell ref="A28:D28"/>
    <mergeCell ref="A9:C9"/>
    <mergeCell ref="F9:G9"/>
    <mergeCell ref="A15:C15"/>
    <mergeCell ref="F15:G15"/>
    <mergeCell ref="A17:C17"/>
    <mergeCell ref="F17:G17"/>
    <mergeCell ref="F69:G69"/>
    <mergeCell ref="A23:C23"/>
    <mergeCell ref="F28:G28"/>
    <mergeCell ref="A30:C30"/>
    <mergeCell ref="F30:G30"/>
    <mergeCell ref="A38:C38"/>
    <mergeCell ref="A45:C45"/>
    <mergeCell ref="A62:C62"/>
    <mergeCell ref="A64:C64"/>
    <mergeCell ref="A69:C69"/>
    <mergeCell ref="A70:C70"/>
    <mergeCell ref="F70:G70"/>
    <mergeCell ref="A80:C80"/>
    <mergeCell ref="F80:G80"/>
    <mergeCell ref="B97:E97"/>
    <mergeCell ref="A82:C82"/>
    <mergeCell ref="F82:G82"/>
    <mergeCell ref="A84:C84"/>
    <mergeCell ref="F84:G84"/>
    <mergeCell ref="A85:C85"/>
    <mergeCell ref="A92:E92"/>
    <mergeCell ref="B94:E94"/>
    <mergeCell ref="A95:A96"/>
    <mergeCell ref="B95:E96"/>
    <mergeCell ref="B98:E98"/>
    <mergeCell ref="B99:E99"/>
    <mergeCell ref="B100:E100"/>
    <mergeCell ref="B101:E101"/>
    <mergeCell ref="B103:E10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2024-07-22T08:53:18Z</dcterms:created>
  <dcterms:modified xsi:type="dcterms:W3CDTF">2024-08-06T11:14:40Z</dcterms:modified>
</cp:coreProperties>
</file>