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ja\Downloads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4" i="1" l="1"/>
  <c r="A122" i="1"/>
  <c r="A121" i="1"/>
  <c r="A120" i="1"/>
  <c r="A119" i="1"/>
  <c r="A118" i="1"/>
  <c r="A116" i="1"/>
  <c r="E105" i="1"/>
  <c r="E103" i="1"/>
  <c r="E100" i="1"/>
  <c r="E101" i="1" s="1"/>
  <c r="E99" i="1"/>
  <c r="E91" i="1"/>
  <c r="E87" i="1"/>
  <c r="E80" i="1"/>
  <c r="E68" i="1"/>
  <c r="E67" i="1"/>
  <c r="E59" i="1"/>
  <c r="E78" i="1" s="1"/>
  <c r="E55" i="1"/>
  <c r="E53" i="1"/>
  <c r="E45" i="1"/>
  <c r="E36" i="1"/>
  <c r="E33" i="1"/>
  <c r="E28" i="1"/>
  <c r="E21" i="1"/>
  <c r="E26" i="1" s="1"/>
  <c r="E29" i="1" s="1"/>
  <c r="E12" i="1"/>
  <c r="E88" i="1" l="1"/>
  <c r="E106" i="1" s="1"/>
  <c r="B126" i="1"/>
</calcChain>
</file>

<file path=xl/sharedStrings.xml><?xml version="1.0" encoding="utf-8"?>
<sst xmlns="http://schemas.openxmlformats.org/spreadsheetml/2006/main" count="406" uniqueCount="165">
  <si>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</si>
  <si>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</si>
  <si>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01.06.2024 Do 30.06.2024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</si>
  <si>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</si>
  <si>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</si>
  <si>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</si>
  <si>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</si>
  <si>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</si>
  <si>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</si>
  <si>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</si>
  <si>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CROATIA AIRLINES</t>
  </si>
  <si>
    <t>Buzin</t>
  </si>
  <si>
    <t>Glazbena škola Josipa Hatzea</t>
  </si>
  <si>
    <t>Službeno putovanje</t>
  </si>
  <si>
    <t>OBZOR PUTOVANJA D.O.O.</t>
  </si>
  <si>
    <t>Zagreb</t>
  </si>
  <si>
    <t xml:space="preserve">EA S VZW </t>
  </si>
  <si>
    <t>-</t>
  </si>
  <si>
    <t>Stručno usavršavanje</t>
  </si>
  <si>
    <t>Emotheo hotel d.o.o.</t>
  </si>
  <si>
    <t>Imotski</t>
  </si>
  <si>
    <t>NAKNADA TROŠKOVA ZAPOSLENIKA</t>
  </si>
  <si>
    <t>BINAR D.O.O.</t>
  </si>
  <si>
    <t>01927380542</t>
  </si>
  <si>
    <t>Split</t>
  </si>
  <si>
    <t>Uredski materijal i ostali materijal</t>
  </si>
  <si>
    <t>BON-TON D.O.O.</t>
  </si>
  <si>
    <t>IMAGE ENTER</t>
  </si>
  <si>
    <t>Ebay</t>
  </si>
  <si>
    <t>Presto Music</t>
  </si>
  <si>
    <t>Baletna škola vl.Duje Perisin</t>
  </si>
  <si>
    <t>Materijal i sirovine</t>
  </si>
  <si>
    <t>KOD BARBA LUKE vl. Katarina Roic-Skelin</t>
  </si>
  <si>
    <t>Alla moda vl. Vinko Paškalin</t>
  </si>
  <si>
    <t>Tedi Poslovanje d.o.o.</t>
  </si>
  <si>
    <t>05614216244</t>
  </si>
  <si>
    <t>T.O. Jagla</t>
  </si>
  <si>
    <t>Plinara d.o.o.</t>
  </si>
  <si>
    <t>Tommy d.o.o.</t>
  </si>
  <si>
    <t>00278260010</t>
  </si>
  <si>
    <t>Nadzor Trade d.o.o.</t>
  </si>
  <si>
    <t>UREDSKI MATERIJAL I OSTALI MATERIJALNI RASHODI</t>
  </si>
  <si>
    <t>HEP ELEKTRA D.O.O.</t>
  </si>
  <si>
    <t>Električna energija</t>
  </si>
  <si>
    <t>ELEKTRIČNA ENERGIJA</t>
  </si>
  <si>
    <t>RASHODI ZA MATERIJAL</t>
  </si>
  <si>
    <t>HT D.D.</t>
  </si>
  <si>
    <t>Usluga telefona I interneta</t>
  </si>
  <si>
    <t>Fina</t>
  </si>
  <si>
    <t>A1</t>
  </si>
  <si>
    <t>UKUPNO</t>
  </si>
  <si>
    <t>MINA MEDIA vl. Duje Amižić</t>
  </si>
  <si>
    <t>usluge promidžbe i informiranja</t>
  </si>
  <si>
    <t>HRT</t>
  </si>
  <si>
    <t>USLUGE PROMIDŽBE I INFORMIRANJA</t>
  </si>
  <si>
    <t>Trogir Holding</t>
  </si>
  <si>
    <t>09746817380</t>
  </si>
  <si>
    <t>Trogir</t>
  </si>
  <si>
    <t>Iznošenje i odvoz smeća</t>
  </si>
  <si>
    <t>Čistoća d.o.o.</t>
  </si>
  <si>
    <t>Vodovod I odvodnja otoka Visa</t>
  </si>
  <si>
    <t>Vis</t>
  </si>
  <si>
    <t>Opskrba vodom</t>
  </si>
  <si>
    <t>Vodovod I kanalizacija d.o.o.</t>
  </si>
  <si>
    <t>Grad Split</t>
  </si>
  <si>
    <t>Komunalne usluga</t>
  </si>
  <si>
    <t>Zeleno i modro d.o.o.</t>
  </si>
  <si>
    <t>Kaštel Sućurac</t>
  </si>
  <si>
    <t>UPRAVITELJ D.O.O.</t>
  </si>
  <si>
    <t>Grad Trogir</t>
  </si>
  <si>
    <t>KOMUNALNE USLUGE</t>
  </si>
  <si>
    <t>Grad Vis</t>
  </si>
  <si>
    <t>06192219703</t>
  </si>
  <si>
    <t>zakupnina prostora</t>
  </si>
  <si>
    <t>Republika Hrvatska-Ministarstvo obrane</t>
  </si>
  <si>
    <t>Elektrotehnička škola</t>
  </si>
  <si>
    <t>Odvjetničko društvo Matulić, Bilić I Vrsalović</t>
  </si>
  <si>
    <t>FOLKLORNI ANSAMBL JEDINSTVO</t>
  </si>
  <si>
    <t>zakupnina opreme</t>
  </si>
  <si>
    <t>In rebus d.o.o.</t>
  </si>
  <si>
    <t>ZAKUPNINE I NAJAMNINE</t>
  </si>
  <si>
    <t>Croatia poliklinika</t>
  </si>
  <si>
    <t>Zdravstvene usluge</t>
  </si>
  <si>
    <t>ZDRAVSTVENE USLUGE</t>
  </si>
  <si>
    <t>Studentski centar Split</t>
  </si>
  <si>
    <t>Usluge studentskog centra</t>
  </si>
  <si>
    <t>AP-SPLIT Split</t>
  </si>
  <si>
    <t>Ostale intelektualne usluge</t>
  </si>
  <si>
    <t>PAVLE ZAJCEV</t>
  </si>
  <si>
    <t>intelektualne i osobne usluge ( ugovor o djelu, bruto iznos s doprinosima na bruto</t>
  </si>
  <si>
    <t>Buličić Mario</t>
  </si>
  <si>
    <t>Unušić Tomislav</t>
  </si>
  <si>
    <t>Vrvilo Ana</t>
  </si>
  <si>
    <t>Ivanović</t>
  </si>
  <si>
    <t>Kotar Jože</t>
  </si>
  <si>
    <t>Puharić Tanja</t>
  </si>
  <si>
    <t>Mlačić Ana</t>
  </si>
  <si>
    <t>Šestak Zvonimir</t>
  </si>
  <si>
    <t>Borzenko Oljga</t>
  </si>
  <si>
    <t>Živković Ljubica</t>
  </si>
  <si>
    <t>Barović Frane</t>
  </si>
  <si>
    <t>Bilan Korana</t>
  </si>
  <si>
    <t>Čapalija Najda</t>
  </si>
  <si>
    <t>Dinoni Monica</t>
  </si>
  <si>
    <t>Drongovskij Nikolaj</t>
  </si>
  <si>
    <t>Grgat Josipa</t>
  </si>
  <si>
    <t>Jerkunica Anđela</t>
  </si>
  <si>
    <t>Oreb Ivana</t>
  </si>
  <si>
    <t>Tanase Hazuki</t>
  </si>
  <si>
    <t>INTELEKTUALNE I OSOBNE USLUGE</t>
  </si>
  <si>
    <t>AP SPLIT</t>
  </si>
  <si>
    <t>Računalne usluge</t>
  </si>
  <si>
    <t>RAČUNALNE USLUGE</t>
  </si>
  <si>
    <t>Grafičke usluge</t>
  </si>
  <si>
    <t>PRINT POINT vl. Linda Mikačić</t>
  </si>
  <si>
    <t>Luna obrt</t>
  </si>
  <si>
    <t>Omiš</t>
  </si>
  <si>
    <t>Kotizacija</t>
  </si>
  <si>
    <t>Ani vl. Tomislav Moranduzzo</t>
  </si>
  <si>
    <t>MID export-import d.o.o.</t>
  </si>
  <si>
    <t>02233493040</t>
  </si>
  <si>
    <t>Obrt Dodo vl. Domagoj marinković</t>
  </si>
  <si>
    <t>Usluge čišćenja</t>
  </si>
  <si>
    <t>OSTALE USLUGE</t>
  </si>
  <si>
    <t>RASHODI ZA USLUGE</t>
  </si>
  <si>
    <t>HOTEL LAGUNA</t>
  </si>
  <si>
    <t>09108490750</t>
  </si>
  <si>
    <t>Naknada osobama van rad. odnosa</t>
  </si>
  <si>
    <t>NAKNADA TROŠKOVA OSOBAMA IZVAN RADNOG ODNOSA</t>
  </si>
  <si>
    <t>Kraš prehrambrena industrija d.d.</t>
  </si>
  <si>
    <t>Ostali rashodi</t>
  </si>
  <si>
    <t>TELEGRAM VL. ROBERT DELIVUK</t>
  </si>
  <si>
    <t>Hrvatsko narodne kazalište Split</t>
  </si>
  <si>
    <t>Etkinlik sonuna kadar</t>
  </si>
  <si>
    <t>Kreator putovanja</t>
  </si>
  <si>
    <t>ZOOM</t>
  </si>
  <si>
    <t>Cvjećarnica MIS Split</t>
  </si>
  <si>
    <t>OSTALI NESPOMENUTI RASHODI POSLOVANJA</t>
  </si>
  <si>
    <t>OTP BANKA D.D.</t>
  </si>
  <si>
    <t>Zadar</t>
  </si>
  <si>
    <t>Usluge banaka</t>
  </si>
  <si>
    <t>RASHODI BANAKA</t>
  </si>
  <si>
    <t>A4 vl. Dunja Antunović</t>
  </si>
  <si>
    <t>Tekuće donacije u naravi</t>
  </si>
  <si>
    <t>Piano centar Zagreb d.o.o.</t>
  </si>
  <si>
    <t>Sportska I glazbena oprema</t>
  </si>
  <si>
    <t>Naziv isplatitelja: Glazbena škola Josipa Hatzea</t>
  </si>
  <si>
    <t>Adresa: Trg Hrvatske bratske zajednice 3, 21000 Split</t>
  </si>
  <si>
    <t>OIB: 89701365702</t>
  </si>
  <si>
    <t>INFORMACIJA O TROŠENJU SREDSTAVA ZA LIPANJ 2024. GODINE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</si>
  <si>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</si>
  <si>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</si>
  <si>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</si>
  <si>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</si>
  <si>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 xml:space="preserve"> 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</si>
  <si>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</si>
  <si>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</si>
  <si>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</si>
  <si>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</si>
  <si>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</si>
  <si>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</si>
  <si>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naknada osobama izvan radnog odnosa</t>
  </si>
  <si>
    <t>službeni put</t>
  </si>
  <si>
    <t>zakupnina</t>
  </si>
  <si>
    <t>nagrada???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</si>
</sst>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4" fontId="0" fillId="0" borderId="3" xfId="0" applyNumberFormat="1" applyBorder="1"/>
    <xf numFmtId="0" fontId="0" fillId="0" borderId="3" xfId="0" applyBorder="1"/>
    <xf numFmtId="0" fontId="5" fillId="0" borderId="0" xfId="0" applyFont="1" applyAlignment="1">
      <alignment horizontal="left"/>
    </xf>
    <xf numFmtId="0" fontId="0" fillId="0" borderId="3" xfId="0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4" borderId="3" xfId="0" applyFill="1" applyBorder="1" applyAlignment="1">
      <alignment horizontal="center"/>
    </xf>
    <xf numFmtId="4" fontId="0" fillId="4" borderId="3" xfId="0" applyNumberFormat="1" applyFill="1" applyBorder="1"/>
    <xf numFmtId="49" fontId="0" fillId="0" borderId="3" xfId="0" applyNumberFormat="1" applyBorder="1" applyAlignment="1">
      <alignment horizontal="left"/>
    </xf>
    <xf numFmtId="0" fontId="0" fillId="0" borderId="3" xfId="0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" fontId="0" fillId="0" borderId="3" xfId="0" applyNumberFormat="1" applyFill="1" applyBorder="1"/>
    <xf numFmtId="49" fontId="5" fillId="0" borderId="3" xfId="0" applyNumberFormat="1" applyFont="1" applyBorder="1" applyAlignment="1">
      <alignment horizontal="left"/>
    </xf>
    <xf numFmtId="0" fontId="0" fillId="5" borderId="5" xfId="0" applyFill="1" applyBorder="1" applyAlignment="1">
      <alignment horizontal="center"/>
    </xf>
    <xf numFmtId="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6" xfId="0" applyFill="1" applyBorder="1" applyAlignment="1"/>
    <xf numFmtId="0" fontId="6" fillId="0" borderId="3" xfId="0" applyFont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horizontal="left"/>
    </xf>
    <xf numFmtId="0" fontId="0" fillId="4" borderId="5" xfId="0" applyFill="1" applyBorder="1" applyAlignment="1">
      <alignment horizontal="center"/>
    </xf>
    <xf numFmtId="4" fontId="0" fillId="4" borderId="6" xfId="0" applyNumberFormat="1" applyFill="1" applyBorder="1" applyAlignment="1"/>
    <xf numFmtId="0" fontId="0" fillId="4" borderId="3" xfId="0" applyFill="1" applyBorder="1" applyAlignment="1">
      <alignment wrapText="1"/>
    </xf>
    <xf numFmtId="0" fontId="0" fillId="4" borderId="3" xfId="0" applyFill="1" applyBorder="1"/>
    <xf numFmtId="4" fontId="0" fillId="0" borderId="6" xfId="0" applyNumberFormat="1" applyFill="1" applyBorder="1" applyAlignment="1"/>
    <xf numFmtId="0" fontId="8" fillId="0" borderId="3" xfId="0" applyFont="1" applyBorder="1" applyAlignment="1">
      <alignment horizontal="left"/>
    </xf>
    <xf numFmtId="0" fontId="8" fillId="0" borderId="3" xfId="0" applyFont="1" applyBorder="1"/>
    <xf numFmtId="4" fontId="0" fillId="0" borderId="3" xfId="0" applyNumberFormat="1" applyFill="1" applyBorder="1" applyAlignment="1"/>
    <xf numFmtId="2" fontId="0" fillId="0" borderId="3" xfId="0" applyNumberFormat="1" applyFill="1" applyBorder="1"/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49" fontId="0" fillId="0" borderId="3" xfId="0" applyNumberFormat="1" applyFill="1" applyBorder="1"/>
    <xf numFmtId="2" fontId="0" fillId="0" borderId="3" xfId="0" applyNumberFormat="1" applyBorder="1"/>
    <xf numFmtId="4" fontId="0" fillId="4" borderId="3" xfId="0" applyNumberFormat="1" applyFill="1" applyBorder="1" applyAlignment="1"/>
    <xf numFmtId="0" fontId="9" fillId="0" borderId="0" xfId="0" applyFont="1" applyAlignment="1">
      <alignment horizontal="left"/>
    </xf>
    <xf numFmtId="0" fontId="0" fillId="0" borderId="3" xfId="0" applyFill="1" applyBorder="1" applyAlignment="1"/>
    <xf numFmtId="0" fontId="0" fillId="0" borderId="7" xfId="0" applyBorder="1" applyAlignment="1">
      <alignment horizontal="left" vertical="center"/>
    </xf>
    <xf numFmtId="2" fontId="0" fillId="0" borderId="8" xfId="0" applyNumberFormat="1" applyFill="1" applyBorder="1"/>
    <xf numFmtId="0" fontId="0" fillId="0" borderId="9" xfId="0" applyBorder="1"/>
    <xf numFmtId="0" fontId="0" fillId="0" borderId="8" xfId="0" applyBorder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6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6"/>
  <sheetViews>
    <sheetView tabSelected="1" workbookViewId="0">
      <selection activeCell="D2" sqref="D2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3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7" ht="122.25" customHeight="1" x14ac:dyDescent="0.25">
      <c r="A2" s="1" t="s">
        <v>0</v>
      </c>
      <c r="B2" s="2"/>
      <c r="E2" s="4"/>
    </row>
    <row r="3" spans="1:7" ht="23.25" x14ac:dyDescent="0.35">
      <c r="A3" s="5" t="s">
        <v>1</v>
      </c>
      <c r="B3" s="6"/>
      <c r="C3" s="7"/>
      <c r="D3" s="7"/>
      <c r="E3" s="8"/>
      <c r="F3" s="9"/>
      <c r="G3" s="9"/>
    </row>
    <row r="4" spans="1:7" x14ac:dyDescent="0.25">
      <c r="B4" s="2"/>
      <c r="E4" s="4"/>
    </row>
    <row r="5" spans="1:7" x14ac:dyDescent="0.25">
      <c r="A5" s="10" t="s">
        <v>2</v>
      </c>
      <c r="B5" s="2"/>
      <c r="E5" s="4"/>
    </row>
    <row r="6" spans="1:7" ht="15.75" thickBot="1" x14ac:dyDescent="0.3">
      <c r="A6" s="11"/>
      <c r="B6" s="2"/>
      <c r="C6" s="1"/>
      <c r="D6" s="1"/>
      <c r="E6" s="4"/>
    </row>
    <row r="7" spans="1:7" ht="48" thickTop="1" x14ac:dyDescent="0.25">
      <c r="A7" s="12" t="s">
        <v>3</v>
      </c>
      <c r="B7" s="13" t="s">
        <v>4</v>
      </c>
      <c r="C7" s="14" t="s">
        <v>5</v>
      </c>
      <c r="D7" s="14" t="s">
        <v>6</v>
      </c>
      <c r="E7" s="15" t="s">
        <v>7</v>
      </c>
      <c r="F7" s="12" t="s">
        <v>8</v>
      </c>
      <c r="G7" s="16" t="s">
        <v>9</v>
      </c>
    </row>
    <row r="8" spans="1:7" x14ac:dyDescent="0.25">
      <c r="A8" s="17" t="s">
        <v>10</v>
      </c>
      <c r="B8" s="18">
        <v>24640993045</v>
      </c>
      <c r="C8" s="19" t="s">
        <v>11</v>
      </c>
      <c r="D8" s="20" t="s">
        <v>12</v>
      </c>
      <c r="E8" s="21">
        <v>690.22</v>
      </c>
      <c r="F8" s="22">
        <v>3211</v>
      </c>
      <c r="G8" s="22" t="s">
        <v>13</v>
      </c>
    </row>
    <row r="9" spans="1:7" x14ac:dyDescent="0.25">
      <c r="A9" s="17" t="s">
        <v>14</v>
      </c>
      <c r="B9" s="23">
        <v>45547576946</v>
      </c>
      <c r="C9" s="24" t="s">
        <v>15</v>
      </c>
      <c r="D9" s="20" t="s">
        <v>12</v>
      </c>
      <c r="E9" s="21">
        <v>375</v>
      </c>
      <c r="F9" s="22">
        <v>3211</v>
      </c>
      <c r="G9" s="22" t="s">
        <v>13</v>
      </c>
    </row>
    <row r="10" spans="1:7" x14ac:dyDescent="0.25">
      <c r="A10" s="17" t="s">
        <v>16</v>
      </c>
      <c r="B10" s="25" t="s">
        <v>17</v>
      </c>
      <c r="C10" s="26" t="s">
        <v>17</v>
      </c>
      <c r="D10" s="20" t="s">
        <v>12</v>
      </c>
      <c r="E10" s="21">
        <v>255</v>
      </c>
      <c r="F10" s="22">
        <v>3213</v>
      </c>
      <c r="G10" s="22" t="s">
        <v>18</v>
      </c>
    </row>
    <row r="11" spans="1:7" x14ac:dyDescent="0.25">
      <c r="A11" s="17" t="s">
        <v>19</v>
      </c>
      <c r="B11" s="27">
        <v>21703992214</v>
      </c>
      <c r="C11" s="19" t="s">
        <v>20</v>
      </c>
      <c r="D11" s="20" t="s">
        <v>12</v>
      </c>
      <c r="E11" s="21">
        <v>1152.78</v>
      </c>
      <c r="F11" s="22">
        <v>3211</v>
      </c>
      <c r="G11" s="22" t="s">
        <v>13</v>
      </c>
    </row>
    <row r="12" spans="1:7" x14ac:dyDescent="0.25">
      <c r="A12" s="90" t="s">
        <v>21</v>
      </c>
      <c r="B12" s="90"/>
      <c r="C12" s="90"/>
      <c r="D12" s="28"/>
      <c r="E12" s="29">
        <f>SUM(E8:E11)</f>
        <v>2473</v>
      </c>
      <c r="F12" s="90"/>
      <c r="G12" s="90"/>
    </row>
    <row r="13" spans="1:7" x14ac:dyDescent="0.25">
      <c r="A13" s="17" t="s">
        <v>22</v>
      </c>
      <c r="B13" s="30" t="s">
        <v>23</v>
      </c>
      <c r="C13" s="24" t="s">
        <v>24</v>
      </c>
      <c r="D13" s="20" t="s">
        <v>12</v>
      </c>
      <c r="E13" s="21">
        <v>209.76</v>
      </c>
      <c r="F13" s="17">
        <v>3221</v>
      </c>
      <c r="G13" s="17" t="s">
        <v>25</v>
      </c>
    </row>
    <row r="14" spans="1:7" x14ac:dyDescent="0.25">
      <c r="A14" s="17" t="s">
        <v>26</v>
      </c>
      <c r="B14" s="18">
        <v>52931027628</v>
      </c>
      <c r="C14" s="24" t="s">
        <v>15</v>
      </c>
      <c r="D14" s="20" t="s">
        <v>12</v>
      </c>
      <c r="E14" s="21">
        <v>657.5</v>
      </c>
      <c r="F14" s="17">
        <v>3221</v>
      </c>
      <c r="G14" s="17" t="s">
        <v>25</v>
      </c>
    </row>
    <row r="15" spans="1:7" x14ac:dyDescent="0.25">
      <c r="A15" s="17" t="s">
        <v>27</v>
      </c>
      <c r="B15" s="18">
        <v>86357741882</v>
      </c>
      <c r="C15" s="24" t="s">
        <v>15</v>
      </c>
      <c r="D15" s="20" t="s">
        <v>12</v>
      </c>
      <c r="E15" s="21">
        <v>178.75</v>
      </c>
      <c r="F15" s="17">
        <v>3221</v>
      </c>
      <c r="G15" s="17" t="s">
        <v>25</v>
      </c>
    </row>
    <row r="16" spans="1:7" x14ac:dyDescent="0.25">
      <c r="A16" s="17" t="s">
        <v>28</v>
      </c>
      <c r="B16" s="25" t="s">
        <v>17</v>
      </c>
      <c r="C16" s="31" t="s">
        <v>17</v>
      </c>
      <c r="D16" s="20" t="s">
        <v>12</v>
      </c>
      <c r="E16" s="21">
        <v>35.1</v>
      </c>
      <c r="F16" s="17">
        <v>3221</v>
      </c>
      <c r="G16" s="17" t="s">
        <v>25</v>
      </c>
    </row>
    <row r="17" spans="1:7" x14ac:dyDescent="0.25">
      <c r="A17" s="17" t="s">
        <v>29</v>
      </c>
      <c r="B17" s="25" t="s">
        <v>17</v>
      </c>
      <c r="C17" s="31" t="s">
        <v>17</v>
      </c>
      <c r="D17" s="20" t="s">
        <v>12</v>
      </c>
      <c r="E17" s="21">
        <v>24.15</v>
      </c>
      <c r="F17" s="17">
        <v>3221</v>
      </c>
      <c r="G17" s="17" t="s">
        <v>25</v>
      </c>
    </row>
    <row r="18" spans="1:7" x14ac:dyDescent="0.25">
      <c r="A18" s="17" t="s">
        <v>30</v>
      </c>
      <c r="B18" s="25" t="s">
        <v>17</v>
      </c>
      <c r="C18" s="31" t="s">
        <v>17</v>
      </c>
      <c r="D18" s="20" t="s">
        <v>12</v>
      </c>
      <c r="E18" s="21">
        <v>802.1</v>
      </c>
      <c r="F18" s="17">
        <v>3222</v>
      </c>
      <c r="G18" s="17" t="s">
        <v>31</v>
      </c>
    </row>
    <row r="19" spans="1:7" x14ac:dyDescent="0.25">
      <c r="A19" s="17" t="s">
        <v>32</v>
      </c>
      <c r="B19" s="25" t="s">
        <v>17</v>
      </c>
      <c r="C19" s="31" t="s">
        <v>17</v>
      </c>
      <c r="D19" s="20" t="s">
        <v>12</v>
      </c>
      <c r="E19" s="21">
        <v>125</v>
      </c>
      <c r="F19" s="17">
        <v>3222</v>
      </c>
      <c r="G19" s="17" t="s">
        <v>31</v>
      </c>
    </row>
    <row r="20" spans="1:7" x14ac:dyDescent="0.25">
      <c r="A20" s="17" t="s">
        <v>33</v>
      </c>
      <c r="B20" s="25" t="s">
        <v>17</v>
      </c>
      <c r="C20" s="31" t="s">
        <v>17</v>
      </c>
      <c r="D20" s="20" t="s">
        <v>12</v>
      </c>
      <c r="E20" s="21">
        <v>111.5</v>
      </c>
      <c r="F20" s="17">
        <v>3222</v>
      </c>
      <c r="G20" s="17" t="s">
        <v>31</v>
      </c>
    </row>
    <row r="21" spans="1:7" x14ac:dyDescent="0.25">
      <c r="A21" s="17" t="s">
        <v>34</v>
      </c>
      <c r="B21" s="30" t="s">
        <v>35</v>
      </c>
      <c r="C21" s="24" t="s">
        <v>15</v>
      </c>
      <c r="D21" s="20" t="s">
        <v>12</v>
      </c>
      <c r="E21" s="21">
        <f>17+13+8+8.06</f>
        <v>46.06</v>
      </c>
      <c r="F21" s="17">
        <v>3222</v>
      </c>
      <c r="G21" s="17" t="s">
        <v>31</v>
      </c>
    </row>
    <row r="22" spans="1:7" x14ac:dyDescent="0.25">
      <c r="A22" s="17" t="s">
        <v>36</v>
      </c>
      <c r="B22" s="32" t="s">
        <v>17</v>
      </c>
      <c r="C22" s="31" t="s">
        <v>17</v>
      </c>
      <c r="D22" s="20" t="s">
        <v>12</v>
      </c>
      <c r="E22" s="21">
        <v>33.880000000000003</v>
      </c>
      <c r="F22" s="17">
        <v>3222</v>
      </c>
      <c r="G22" s="17" t="s">
        <v>31</v>
      </c>
    </row>
    <row r="23" spans="1:7" x14ac:dyDescent="0.25">
      <c r="A23" s="17" t="s">
        <v>37</v>
      </c>
      <c r="B23" s="18">
        <v>73715772793</v>
      </c>
      <c r="C23" s="19" t="s">
        <v>24</v>
      </c>
      <c r="D23" s="20" t="s">
        <v>12</v>
      </c>
      <c r="E23" s="33">
        <v>20</v>
      </c>
      <c r="F23" s="22">
        <v>3222</v>
      </c>
      <c r="G23" s="17" t="s">
        <v>31</v>
      </c>
    </row>
    <row r="24" spans="1:7" x14ac:dyDescent="0.25">
      <c r="A24" s="17" t="s">
        <v>38</v>
      </c>
      <c r="B24" s="34" t="s">
        <v>39</v>
      </c>
      <c r="C24" s="19" t="s">
        <v>24</v>
      </c>
      <c r="D24" s="20" t="s">
        <v>12</v>
      </c>
      <c r="E24" s="33">
        <v>74.12</v>
      </c>
      <c r="F24" s="22">
        <v>3222</v>
      </c>
      <c r="G24" s="17" t="s">
        <v>31</v>
      </c>
    </row>
    <row r="25" spans="1:7" x14ac:dyDescent="0.25">
      <c r="A25" s="17" t="s">
        <v>40</v>
      </c>
      <c r="B25" s="18">
        <v>31869636818</v>
      </c>
      <c r="C25" s="19" t="s">
        <v>24</v>
      </c>
      <c r="D25" s="20" t="s">
        <v>12</v>
      </c>
      <c r="E25" s="33">
        <v>2.25</v>
      </c>
      <c r="F25" s="22">
        <v>3222</v>
      </c>
      <c r="G25" s="17" t="s">
        <v>31</v>
      </c>
    </row>
    <row r="26" spans="1:7" x14ac:dyDescent="0.25">
      <c r="A26" s="90" t="s">
        <v>41</v>
      </c>
      <c r="B26" s="90"/>
      <c r="C26" s="90"/>
      <c r="D26" s="28"/>
      <c r="E26" s="29">
        <f>SUM(E13:E25)</f>
        <v>2320.17</v>
      </c>
      <c r="F26" s="90"/>
      <c r="G26" s="90"/>
    </row>
    <row r="27" spans="1:7" ht="14.25" customHeight="1" x14ac:dyDescent="0.25">
      <c r="A27" s="17" t="s">
        <v>42</v>
      </c>
      <c r="B27" s="19">
        <v>43965974818</v>
      </c>
      <c r="C27" s="20" t="s">
        <v>15</v>
      </c>
      <c r="D27" s="20" t="s">
        <v>12</v>
      </c>
      <c r="E27" s="21">
        <v>463.86</v>
      </c>
      <c r="F27" s="17">
        <v>3223</v>
      </c>
      <c r="G27" s="17" t="s">
        <v>43</v>
      </c>
    </row>
    <row r="28" spans="1:7" x14ac:dyDescent="0.25">
      <c r="A28" s="90" t="s">
        <v>44</v>
      </c>
      <c r="B28" s="90"/>
      <c r="C28" s="90"/>
      <c r="D28" s="28"/>
      <c r="E28" s="29">
        <f>E27</f>
        <v>463.86</v>
      </c>
      <c r="F28" s="90"/>
      <c r="G28" s="90"/>
    </row>
    <row r="29" spans="1:7" x14ac:dyDescent="0.25">
      <c r="A29" s="92" t="s">
        <v>45</v>
      </c>
      <c r="B29" s="94"/>
      <c r="C29" s="94"/>
      <c r="D29" s="35"/>
      <c r="E29" s="36">
        <f>E28+E26</f>
        <v>2784.03</v>
      </c>
      <c r="F29" s="37"/>
      <c r="G29" s="38"/>
    </row>
    <row r="30" spans="1:7" x14ac:dyDescent="0.25">
      <c r="A30" s="17" t="s">
        <v>46</v>
      </c>
      <c r="B30" s="39">
        <v>81793146560</v>
      </c>
      <c r="C30" s="20" t="s">
        <v>15</v>
      </c>
      <c r="D30" s="20" t="s">
        <v>12</v>
      </c>
      <c r="E30" s="21">
        <v>9.94</v>
      </c>
      <c r="F30" s="17">
        <v>3231</v>
      </c>
      <c r="G30" s="17" t="s">
        <v>47</v>
      </c>
    </row>
    <row r="31" spans="1:7" x14ac:dyDescent="0.25">
      <c r="A31" s="17" t="s">
        <v>48</v>
      </c>
      <c r="B31" s="19">
        <v>85821130368</v>
      </c>
      <c r="C31" s="20" t="s">
        <v>15</v>
      </c>
      <c r="D31" s="20" t="s">
        <v>12</v>
      </c>
      <c r="E31" s="33">
        <v>1.66</v>
      </c>
      <c r="F31" s="17">
        <v>3231</v>
      </c>
      <c r="G31" s="17" t="s">
        <v>47</v>
      </c>
    </row>
    <row r="32" spans="1:7" x14ac:dyDescent="0.25">
      <c r="A32" s="17" t="s">
        <v>49</v>
      </c>
      <c r="B32" s="19">
        <v>29524210204</v>
      </c>
      <c r="C32" s="20" t="s">
        <v>15</v>
      </c>
      <c r="D32" s="20" t="s">
        <v>12</v>
      </c>
      <c r="E32" s="33">
        <v>168.77</v>
      </c>
      <c r="F32" s="17">
        <v>3231</v>
      </c>
      <c r="G32" s="17" t="s">
        <v>47</v>
      </c>
    </row>
    <row r="33" spans="1:7" x14ac:dyDescent="0.25">
      <c r="A33" s="90" t="s">
        <v>50</v>
      </c>
      <c r="B33" s="90"/>
      <c r="C33" s="90"/>
      <c r="D33" s="28"/>
      <c r="E33" s="29">
        <f>SUM(E30:E32)</f>
        <v>180.37</v>
      </c>
      <c r="F33" s="90"/>
      <c r="G33" s="90"/>
    </row>
    <row r="34" spans="1:7" x14ac:dyDescent="0.25">
      <c r="A34" s="24" t="s">
        <v>51</v>
      </c>
      <c r="B34" s="31" t="s">
        <v>17</v>
      </c>
      <c r="C34" s="31" t="s">
        <v>17</v>
      </c>
      <c r="D34" s="20" t="s">
        <v>12</v>
      </c>
      <c r="E34" s="33">
        <v>930</v>
      </c>
      <c r="F34" s="40">
        <v>3233</v>
      </c>
      <c r="G34" s="22" t="s">
        <v>52</v>
      </c>
    </row>
    <row r="35" spans="1:7" x14ac:dyDescent="0.25">
      <c r="A35" s="17" t="s">
        <v>53</v>
      </c>
      <c r="B35" s="19">
        <v>68419124305</v>
      </c>
      <c r="C35" s="20" t="s">
        <v>15</v>
      </c>
      <c r="D35" s="20" t="s">
        <v>12</v>
      </c>
      <c r="E35" s="33">
        <v>21.24</v>
      </c>
      <c r="F35" s="41">
        <v>3233</v>
      </c>
      <c r="G35" s="22" t="s">
        <v>52</v>
      </c>
    </row>
    <row r="36" spans="1:7" x14ac:dyDescent="0.25">
      <c r="A36" s="90" t="s">
        <v>54</v>
      </c>
      <c r="B36" s="90"/>
      <c r="C36" s="90"/>
      <c r="D36" s="28"/>
      <c r="E36" s="29">
        <f>SUM(E34:E35)</f>
        <v>951.24</v>
      </c>
      <c r="F36" s="90"/>
      <c r="G36" s="90"/>
    </row>
    <row r="37" spans="1:7" x14ac:dyDescent="0.25">
      <c r="A37" s="17" t="s">
        <v>55</v>
      </c>
      <c r="B37" s="30" t="s">
        <v>56</v>
      </c>
      <c r="C37" s="20" t="s">
        <v>57</v>
      </c>
      <c r="D37" s="20" t="s">
        <v>12</v>
      </c>
      <c r="E37" s="33">
        <v>26.72</v>
      </c>
      <c r="F37" s="22">
        <v>3234</v>
      </c>
      <c r="G37" s="17" t="s">
        <v>58</v>
      </c>
    </row>
    <row r="38" spans="1:7" x14ac:dyDescent="0.25">
      <c r="A38" s="17" t="s">
        <v>59</v>
      </c>
      <c r="B38" s="42">
        <v>38812451417</v>
      </c>
      <c r="C38" s="20" t="s">
        <v>24</v>
      </c>
      <c r="D38" s="20" t="s">
        <v>12</v>
      </c>
      <c r="E38" s="33">
        <v>192.17</v>
      </c>
      <c r="F38" s="22">
        <v>3234</v>
      </c>
      <c r="G38" s="17" t="s">
        <v>58</v>
      </c>
    </row>
    <row r="39" spans="1:7" x14ac:dyDescent="0.25">
      <c r="A39" s="17" t="s">
        <v>60</v>
      </c>
      <c r="B39" s="19">
        <v>96153434531</v>
      </c>
      <c r="C39" s="20" t="s">
        <v>61</v>
      </c>
      <c r="D39" s="20" t="s">
        <v>12</v>
      </c>
      <c r="E39" s="33">
        <v>46</v>
      </c>
      <c r="F39" s="22">
        <v>3234</v>
      </c>
      <c r="G39" s="41" t="s">
        <v>62</v>
      </c>
    </row>
    <row r="40" spans="1:7" x14ac:dyDescent="0.25">
      <c r="A40" s="17" t="s">
        <v>63</v>
      </c>
      <c r="B40" s="19">
        <v>56826138353</v>
      </c>
      <c r="C40" s="20" t="s">
        <v>24</v>
      </c>
      <c r="D40" s="20" t="s">
        <v>12</v>
      </c>
      <c r="E40" s="33">
        <v>93.3</v>
      </c>
      <c r="F40" s="22">
        <v>3234</v>
      </c>
      <c r="G40" s="41" t="s">
        <v>62</v>
      </c>
    </row>
    <row r="41" spans="1:7" x14ac:dyDescent="0.25">
      <c r="A41" s="17" t="s">
        <v>64</v>
      </c>
      <c r="B41" s="19">
        <v>78755598868</v>
      </c>
      <c r="C41" s="20" t="s">
        <v>24</v>
      </c>
      <c r="D41" s="20" t="s">
        <v>12</v>
      </c>
      <c r="E41" s="33">
        <v>113.78</v>
      </c>
      <c r="F41" s="22">
        <v>3234</v>
      </c>
      <c r="G41" s="17" t="s">
        <v>65</v>
      </c>
    </row>
    <row r="42" spans="1:7" x14ac:dyDescent="0.25">
      <c r="A42" s="17" t="s">
        <v>66</v>
      </c>
      <c r="B42" s="19">
        <v>44813350399</v>
      </c>
      <c r="C42" s="20" t="s">
        <v>67</v>
      </c>
      <c r="D42" s="20" t="s">
        <v>12</v>
      </c>
      <c r="E42" s="33">
        <v>9.89</v>
      </c>
      <c r="F42" s="22">
        <v>3234</v>
      </c>
      <c r="G42" s="17" t="s">
        <v>58</v>
      </c>
    </row>
    <row r="43" spans="1:7" x14ac:dyDescent="0.25">
      <c r="A43" s="17" t="s">
        <v>68</v>
      </c>
      <c r="B43" s="19">
        <v>67670139845</v>
      </c>
      <c r="C43" s="20" t="s">
        <v>24</v>
      </c>
      <c r="D43" s="20" t="s">
        <v>12</v>
      </c>
      <c r="E43" s="33">
        <v>99.84</v>
      </c>
      <c r="F43" s="22">
        <v>3234</v>
      </c>
      <c r="G43" s="17" t="s">
        <v>65</v>
      </c>
    </row>
    <row r="44" spans="1:7" x14ac:dyDescent="0.25">
      <c r="A44" s="17" t="s">
        <v>69</v>
      </c>
      <c r="B44" s="19">
        <v>84400309496</v>
      </c>
      <c r="C44" s="19" t="s">
        <v>57</v>
      </c>
      <c r="D44" s="20" t="s">
        <v>12</v>
      </c>
      <c r="E44" s="33">
        <v>19.62</v>
      </c>
      <c r="F44" s="22">
        <v>3234</v>
      </c>
      <c r="G44" s="17" t="s">
        <v>65</v>
      </c>
    </row>
    <row r="45" spans="1:7" x14ac:dyDescent="0.25">
      <c r="A45" s="87" t="s">
        <v>70</v>
      </c>
      <c r="B45" s="88"/>
      <c r="C45" s="88"/>
      <c r="D45" s="43"/>
      <c r="E45" s="44">
        <f>SUM(E37:E44)</f>
        <v>601.32000000000005</v>
      </c>
      <c r="F45" s="29"/>
      <c r="G45" s="45"/>
    </row>
    <row r="46" spans="1:7" x14ac:dyDescent="0.25">
      <c r="A46" s="17" t="s">
        <v>71</v>
      </c>
      <c r="B46" s="30" t="s">
        <v>72</v>
      </c>
      <c r="C46" s="19" t="s">
        <v>61</v>
      </c>
      <c r="D46" s="20" t="s">
        <v>12</v>
      </c>
      <c r="E46" s="33">
        <v>20.440000000000001</v>
      </c>
      <c r="F46" s="17">
        <v>3235</v>
      </c>
      <c r="G46" s="17" t="s">
        <v>73</v>
      </c>
    </row>
    <row r="47" spans="1:7" x14ac:dyDescent="0.25">
      <c r="A47" s="17" t="s">
        <v>74</v>
      </c>
      <c r="B47" s="19">
        <v>66486182714</v>
      </c>
      <c r="C47" s="19" t="s">
        <v>15</v>
      </c>
      <c r="D47" s="20" t="s">
        <v>12</v>
      </c>
      <c r="E47" s="33">
        <v>15.92</v>
      </c>
      <c r="F47" s="17">
        <v>3235</v>
      </c>
      <c r="G47" s="17" t="s">
        <v>73</v>
      </c>
    </row>
    <row r="48" spans="1:7" x14ac:dyDescent="0.25">
      <c r="A48" s="17" t="s">
        <v>75</v>
      </c>
      <c r="B48" s="19">
        <v>86181644759</v>
      </c>
      <c r="C48" s="19" t="s">
        <v>24</v>
      </c>
      <c r="D48" s="20" t="s">
        <v>12</v>
      </c>
      <c r="E48" s="33">
        <v>500</v>
      </c>
      <c r="F48" s="17">
        <v>3235</v>
      </c>
      <c r="G48" s="17" t="s">
        <v>73</v>
      </c>
    </row>
    <row r="49" spans="1:7" x14ac:dyDescent="0.25">
      <c r="A49" s="17" t="s">
        <v>69</v>
      </c>
      <c r="B49" s="19">
        <v>84400309496</v>
      </c>
      <c r="C49" s="19" t="s">
        <v>57</v>
      </c>
      <c r="D49" s="20" t="s">
        <v>12</v>
      </c>
      <c r="E49" s="33">
        <v>86.76</v>
      </c>
      <c r="F49" s="17">
        <v>3235</v>
      </c>
      <c r="G49" s="17" t="s">
        <v>73</v>
      </c>
    </row>
    <row r="50" spans="1:7" x14ac:dyDescent="0.25">
      <c r="A50" s="17" t="s">
        <v>76</v>
      </c>
      <c r="B50" s="19">
        <v>25781343234</v>
      </c>
      <c r="C50" s="19" t="s">
        <v>24</v>
      </c>
      <c r="D50" s="20" t="s">
        <v>12</v>
      </c>
      <c r="E50" s="33">
        <v>2047.5</v>
      </c>
      <c r="F50" s="17">
        <v>3235</v>
      </c>
      <c r="G50" s="17" t="s">
        <v>73</v>
      </c>
    </row>
    <row r="51" spans="1:7" x14ac:dyDescent="0.25">
      <c r="A51" s="17" t="s">
        <v>77</v>
      </c>
      <c r="B51" s="19">
        <v>33895122541</v>
      </c>
      <c r="C51" s="19" t="s">
        <v>24</v>
      </c>
      <c r="D51" s="20" t="s">
        <v>12</v>
      </c>
      <c r="E51" s="33">
        <v>150</v>
      </c>
      <c r="F51" s="17">
        <v>3235</v>
      </c>
      <c r="G51" s="22" t="s">
        <v>78</v>
      </c>
    </row>
    <row r="52" spans="1:7" x14ac:dyDescent="0.25">
      <c r="A52" s="17" t="s">
        <v>79</v>
      </c>
      <c r="B52" s="24">
        <v>91591564577</v>
      </c>
      <c r="C52" s="19" t="s">
        <v>15</v>
      </c>
      <c r="D52" s="20" t="s">
        <v>12</v>
      </c>
      <c r="E52" s="33">
        <v>130.65</v>
      </c>
      <c r="F52" s="22">
        <v>3235</v>
      </c>
      <c r="G52" s="22" t="s">
        <v>78</v>
      </c>
    </row>
    <row r="53" spans="1:7" x14ac:dyDescent="0.25">
      <c r="A53" s="87" t="s">
        <v>80</v>
      </c>
      <c r="B53" s="88"/>
      <c r="C53" s="88"/>
      <c r="D53" s="43"/>
      <c r="E53" s="44">
        <f>SUM(E46:E52)</f>
        <v>2951.27</v>
      </c>
      <c r="F53" s="46"/>
      <c r="G53" s="46"/>
    </row>
    <row r="54" spans="1:7" x14ac:dyDescent="0.25">
      <c r="A54" s="24" t="s">
        <v>81</v>
      </c>
      <c r="B54" s="24">
        <v>80848401890</v>
      </c>
      <c r="C54" s="24" t="s">
        <v>15</v>
      </c>
      <c r="D54" s="20" t="s">
        <v>12</v>
      </c>
      <c r="E54" s="47">
        <v>2226</v>
      </c>
      <c r="F54" s="17">
        <v>3236</v>
      </c>
      <c r="G54" s="17" t="s">
        <v>82</v>
      </c>
    </row>
    <row r="55" spans="1:7" x14ac:dyDescent="0.25">
      <c r="A55" s="87" t="s">
        <v>83</v>
      </c>
      <c r="B55" s="88"/>
      <c r="C55" s="88"/>
      <c r="D55" s="88"/>
      <c r="E55" s="44">
        <f>E54</f>
        <v>2226</v>
      </c>
      <c r="F55" s="46"/>
      <c r="G55" s="46"/>
    </row>
    <row r="56" spans="1:7" x14ac:dyDescent="0.25">
      <c r="A56" s="17" t="s">
        <v>84</v>
      </c>
      <c r="B56" s="24">
        <v>29575412650</v>
      </c>
      <c r="C56" s="19" t="s">
        <v>24</v>
      </c>
      <c r="D56" s="20" t="s">
        <v>12</v>
      </c>
      <c r="E56" s="33">
        <v>3059.83</v>
      </c>
      <c r="F56" s="17">
        <v>3237</v>
      </c>
      <c r="G56" s="17" t="s">
        <v>85</v>
      </c>
    </row>
    <row r="57" spans="1:7" x14ac:dyDescent="0.25">
      <c r="A57" s="17" t="s">
        <v>86</v>
      </c>
      <c r="B57" s="48">
        <v>82888704837</v>
      </c>
      <c r="C57" s="20" t="s">
        <v>24</v>
      </c>
      <c r="D57" s="20" t="s">
        <v>12</v>
      </c>
      <c r="E57" s="33">
        <v>34.840000000000003</v>
      </c>
      <c r="F57" s="17">
        <v>3237</v>
      </c>
      <c r="G57" s="17" t="s">
        <v>87</v>
      </c>
    </row>
    <row r="58" spans="1:7" x14ac:dyDescent="0.25">
      <c r="A58" s="17" t="s">
        <v>88</v>
      </c>
      <c r="B58" s="26" t="s">
        <v>17</v>
      </c>
      <c r="C58" s="26" t="s">
        <v>17</v>
      </c>
      <c r="D58" s="20" t="s">
        <v>12</v>
      </c>
      <c r="E58" s="33">
        <v>2694.16</v>
      </c>
      <c r="F58" s="17">
        <v>3237</v>
      </c>
      <c r="G58" s="17" t="s">
        <v>89</v>
      </c>
    </row>
    <row r="59" spans="1:7" x14ac:dyDescent="0.25">
      <c r="A59" s="17" t="s">
        <v>90</v>
      </c>
      <c r="B59" s="26" t="s">
        <v>17</v>
      </c>
      <c r="C59" s="26" t="s">
        <v>17</v>
      </c>
      <c r="D59" s="20" t="s">
        <v>12</v>
      </c>
      <c r="E59" s="33">
        <f>185.61+530.28</f>
        <v>715.89</v>
      </c>
      <c r="F59" s="17">
        <v>3237</v>
      </c>
      <c r="G59" s="17" t="s">
        <v>89</v>
      </c>
    </row>
    <row r="60" spans="1:7" ht="14.25" customHeight="1" x14ac:dyDescent="0.25">
      <c r="A60" s="17" t="s">
        <v>91</v>
      </c>
      <c r="B60" s="26" t="s">
        <v>17</v>
      </c>
      <c r="C60" s="26" t="s">
        <v>17</v>
      </c>
      <c r="D60" s="20" t="s">
        <v>12</v>
      </c>
      <c r="E60" s="33">
        <v>662.33</v>
      </c>
      <c r="F60" s="17">
        <v>3237</v>
      </c>
      <c r="G60" s="17" t="s">
        <v>89</v>
      </c>
    </row>
    <row r="61" spans="1:7" x14ac:dyDescent="0.25">
      <c r="A61" s="17" t="s">
        <v>92</v>
      </c>
      <c r="B61" s="26" t="s">
        <v>17</v>
      </c>
      <c r="C61" s="26" t="s">
        <v>17</v>
      </c>
      <c r="D61" s="20" t="s">
        <v>12</v>
      </c>
      <c r="E61" s="33">
        <v>314.17</v>
      </c>
      <c r="F61" s="17">
        <v>3237</v>
      </c>
      <c r="G61" s="17" t="s">
        <v>89</v>
      </c>
    </row>
    <row r="62" spans="1:7" x14ac:dyDescent="0.25">
      <c r="A62" s="17" t="s">
        <v>93</v>
      </c>
      <c r="B62" s="26" t="s">
        <v>17</v>
      </c>
      <c r="C62" s="26" t="s">
        <v>17</v>
      </c>
      <c r="D62" s="20" t="s">
        <v>12</v>
      </c>
      <c r="E62" s="33">
        <v>1059.72</v>
      </c>
      <c r="F62" s="17">
        <v>3237</v>
      </c>
      <c r="G62" s="17" t="s">
        <v>89</v>
      </c>
    </row>
    <row r="63" spans="1:7" x14ac:dyDescent="0.25">
      <c r="A63" s="17" t="s">
        <v>94</v>
      </c>
      <c r="B63" s="26" t="s">
        <v>17</v>
      </c>
      <c r="C63" s="26" t="s">
        <v>17</v>
      </c>
      <c r="D63" s="20" t="s">
        <v>12</v>
      </c>
      <c r="E63" s="33">
        <v>198.7</v>
      </c>
      <c r="F63" s="17">
        <v>3237</v>
      </c>
      <c r="G63" s="17" t="s">
        <v>89</v>
      </c>
    </row>
    <row r="64" spans="1:7" x14ac:dyDescent="0.25">
      <c r="A64" s="17" t="s">
        <v>95</v>
      </c>
      <c r="B64" s="26" t="s">
        <v>17</v>
      </c>
      <c r="C64" s="26" t="s">
        <v>17</v>
      </c>
      <c r="D64" s="20" t="s">
        <v>12</v>
      </c>
      <c r="E64" s="33">
        <v>97.37</v>
      </c>
      <c r="F64" s="17">
        <v>3237</v>
      </c>
      <c r="G64" s="17" t="s">
        <v>89</v>
      </c>
    </row>
    <row r="65" spans="1:7" x14ac:dyDescent="0.25">
      <c r="A65" s="17" t="s">
        <v>96</v>
      </c>
      <c r="B65" s="26"/>
      <c r="C65" s="26"/>
      <c r="D65" s="20" t="s">
        <v>12</v>
      </c>
      <c r="E65" s="33">
        <v>97.37</v>
      </c>
      <c r="F65" s="17">
        <v>3237</v>
      </c>
      <c r="G65" s="17" t="s">
        <v>89</v>
      </c>
    </row>
    <row r="66" spans="1:7" x14ac:dyDescent="0.25">
      <c r="A66" s="17" t="s">
        <v>97</v>
      </c>
      <c r="B66" s="26" t="s">
        <v>17</v>
      </c>
      <c r="C66" s="26" t="s">
        <v>17</v>
      </c>
      <c r="D66" s="20" t="s">
        <v>12</v>
      </c>
      <c r="E66" s="33">
        <v>44.66</v>
      </c>
      <c r="F66" s="17">
        <v>3237</v>
      </c>
      <c r="G66" s="17" t="s">
        <v>89</v>
      </c>
    </row>
    <row r="67" spans="1:7" x14ac:dyDescent="0.25">
      <c r="A67" s="17" t="s">
        <v>98</v>
      </c>
      <c r="B67" s="26" t="s">
        <v>17</v>
      </c>
      <c r="C67" s="26" t="s">
        <v>17</v>
      </c>
      <c r="D67" s="20" t="s">
        <v>12</v>
      </c>
      <c r="E67" s="33">
        <f>1854.51+39.26</f>
        <v>1893.77</v>
      </c>
      <c r="F67" s="17">
        <v>3237</v>
      </c>
      <c r="G67" s="17" t="s">
        <v>89</v>
      </c>
    </row>
    <row r="68" spans="1:7" x14ac:dyDescent="0.25">
      <c r="A68" s="17" t="s">
        <v>99</v>
      </c>
      <c r="B68" s="26" t="s">
        <v>17</v>
      </c>
      <c r="C68" s="26" t="s">
        <v>17</v>
      </c>
      <c r="D68" s="20" t="s">
        <v>12</v>
      </c>
      <c r="E68" s="33">
        <f>1589.58+161.79</f>
        <v>1751.37</v>
      </c>
      <c r="F68" s="17">
        <v>3237</v>
      </c>
      <c r="G68" s="17" t="s">
        <v>89</v>
      </c>
    </row>
    <row r="69" spans="1:7" x14ac:dyDescent="0.25">
      <c r="A69" s="17" t="s">
        <v>100</v>
      </c>
      <c r="B69" s="26" t="s">
        <v>17</v>
      </c>
      <c r="C69" s="26" t="s">
        <v>17</v>
      </c>
      <c r="D69" s="20" t="s">
        <v>12</v>
      </c>
      <c r="E69" s="33">
        <v>326.97000000000003</v>
      </c>
      <c r="F69" s="17">
        <v>3237</v>
      </c>
      <c r="G69" s="17" t="s">
        <v>89</v>
      </c>
    </row>
    <row r="70" spans="1:7" x14ac:dyDescent="0.25">
      <c r="A70" s="17" t="s">
        <v>101</v>
      </c>
      <c r="B70" s="26" t="s">
        <v>17</v>
      </c>
      <c r="C70" s="26" t="s">
        <v>17</v>
      </c>
      <c r="D70" s="20" t="s">
        <v>12</v>
      </c>
      <c r="E70" s="33">
        <v>2118.6999999999998</v>
      </c>
      <c r="F70" s="17">
        <v>3237</v>
      </c>
      <c r="G70" s="17" t="s">
        <v>89</v>
      </c>
    </row>
    <row r="71" spans="1:7" x14ac:dyDescent="0.25">
      <c r="A71" s="17" t="s">
        <v>102</v>
      </c>
      <c r="B71" s="26" t="s">
        <v>17</v>
      </c>
      <c r="C71" s="26" t="s">
        <v>17</v>
      </c>
      <c r="D71" s="20" t="s">
        <v>12</v>
      </c>
      <c r="E71" s="33">
        <v>185.76</v>
      </c>
      <c r="F71" s="17">
        <v>3237</v>
      </c>
      <c r="G71" s="17" t="s">
        <v>89</v>
      </c>
    </row>
    <row r="72" spans="1:7" x14ac:dyDescent="0.25">
      <c r="A72" s="17" t="s">
        <v>103</v>
      </c>
      <c r="B72" s="26" t="s">
        <v>17</v>
      </c>
      <c r="C72" s="26" t="s">
        <v>17</v>
      </c>
      <c r="D72" s="20" t="s">
        <v>12</v>
      </c>
      <c r="E72" s="33">
        <v>1650.34</v>
      </c>
      <c r="F72" s="17">
        <v>3237</v>
      </c>
      <c r="G72" s="17" t="s">
        <v>89</v>
      </c>
    </row>
    <row r="73" spans="1:7" x14ac:dyDescent="0.25">
      <c r="A73" s="17" t="s">
        <v>104</v>
      </c>
      <c r="B73" s="26" t="s">
        <v>17</v>
      </c>
      <c r="C73" s="26" t="s">
        <v>17</v>
      </c>
      <c r="D73" s="20" t="s">
        <v>12</v>
      </c>
      <c r="E73" s="33">
        <v>408.21</v>
      </c>
      <c r="F73" s="17">
        <v>3237</v>
      </c>
      <c r="G73" s="17" t="s">
        <v>89</v>
      </c>
    </row>
    <row r="74" spans="1:7" x14ac:dyDescent="0.25">
      <c r="A74" s="17" t="s">
        <v>105</v>
      </c>
      <c r="B74" s="26"/>
      <c r="C74" s="26"/>
      <c r="D74" s="20" t="s">
        <v>12</v>
      </c>
      <c r="E74" s="33">
        <v>38.57</v>
      </c>
      <c r="F74" s="17">
        <v>3237</v>
      </c>
      <c r="G74" s="17" t="s">
        <v>89</v>
      </c>
    </row>
    <row r="75" spans="1:7" x14ac:dyDescent="0.25">
      <c r="A75" s="17" t="s">
        <v>106</v>
      </c>
      <c r="B75" s="26" t="s">
        <v>17</v>
      </c>
      <c r="C75" s="26" t="s">
        <v>17</v>
      </c>
      <c r="D75" s="20" t="s">
        <v>12</v>
      </c>
      <c r="E75" s="33">
        <v>1366.01</v>
      </c>
      <c r="F75" s="17">
        <v>3237</v>
      </c>
      <c r="G75" s="17" t="s">
        <v>89</v>
      </c>
    </row>
    <row r="76" spans="1:7" x14ac:dyDescent="0.25">
      <c r="A76" s="17" t="s">
        <v>107</v>
      </c>
      <c r="B76" s="26" t="s">
        <v>17</v>
      </c>
      <c r="C76" s="26" t="s">
        <v>17</v>
      </c>
      <c r="D76" s="20" t="s">
        <v>12</v>
      </c>
      <c r="E76" s="33">
        <v>1486.08</v>
      </c>
      <c r="F76" s="17">
        <v>3237</v>
      </c>
      <c r="G76" s="17" t="s">
        <v>89</v>
      </c>
    </row>
    <row r="77" spans="1:7" x14ac:dyDescent="0.25">
      <c r="A77" s="17" t="s">
        <v>108</v>
      </c>
      <c r="B77" s="26" t="s">
        <v>17</v>
      </c>
      <c r="C77" s="26" t="s">
        <v>17</v>
      </c>
      <c r="D77" s="20" t="s">
        <v>12</v>
      </c>
      <c r="E77" s="33">
        <v>629.17999999999995</v>
      </c>
      <c r="F77" s="17">
        <v>3237</v>
      </c>
      <c r="G77" s="17" t="s">
        <v>89</v>
      </c>
    </row>
    <row r="78" spans="1:7" x14ac:dyDescent="0.25">
      <c r="A78" s="87" t="s">
        <v>109</v>
      </c>
      <c r="B78" s="88"/>
      <c r="C78" s="88"/>
      <c r="D78" s="43"/>
      <c r="E78" s="44">
        <f>SUM(E56:E77)</f>
        <v>20834</v>
      </c>
      <c r="F78" s="46"/>
      <c r="G78" s="46"/>
    </row>
    <row r="79" spans="1:7" x14ac:dyDescent="0.25">
      <c r="A79" s="17" t="s">
        <v>110</v>
      </c>
      <c r="B79" s="48">
        <v>82888704837</v>
      </c>
      <c r="C79" s="20" t="s">
        <v>24</v>
      </c>
      <c r="D79" s="20" t="s">
        <v>12</v>
      </c>
      <c r="E79" s="33">
        <v>104.54</v>
      </c>
      <c r="F79" s="17">
        <v>3238</v>
      </c>
      <c r="G79" s="17" t="s">
        <v>111</v>
      </c>
    </row>
    <row r="80" spans="1:7" x14ac:dyDescent="0.25">
      <c r="A80" s="87" t="s">
        <v>112</v>
      </c>
      <c r="B80" s="88"/>
      <c r="C80" s="88"/>
      <c r="D80" s="43"/>
      <c r="E80" s="44">
        <f>E79</f>
        <v>104.54</v>
      </c>
      <c r="F80" s="46"/>
      <c r="G80" s="46"/>
    </row>
    <row r="81" spans="1:7" ht="13.5" customHeight="1" x14ac:dyDescent="0.25">
      <c r="A81" s="17" t="s">
        <v>22</v>
      </c>
      <c r="B81" s="19">
        <v>1927380542</v>
      </c>
      <c r="C81" s="24" t="s">
        <v>24</v>
      </c>
      <c r="D81" s="20" t="s">
        <v>12</v>
      </c>
      <c r="E81" s="21">
        <v>495.68</v>
      </c>
      <c r="F81" s="17">
        <v>3239</v>
      </c>
      <c r="G81" s="17" t="s">
        <v>113</v>
      </c>
    </row>
    <row r="82" spans="1:7" ht="13.5" customHeight="1" x14ac:dyDescent="0.25">
      <c r="A82" s="17" t="s">
        <v>114</v>
      </c>
      <c r="B82" s="19" t="s">
        <v>17</v>
      </c>
      <c r="C82" s="31" t="s">
        <v>17</v>
      </c>
      <c r="D82" s="20" t="s">
        <v>12</v>
      </c>
      <c r="E82" s="21">
        <v>275</v>
      </c>
      <c r="F82" s="17">
        <v>3239</v>
      </c>
      <c r="G82" s="17" t="s">
        <v>113</v>
      </c>
    </row>
    <row r="83" spans="1:7" x14ac:dyDescent="0.25">
      <c r="A83" s="17" t="s">
        <v>115</v>
      </c>
      <c r="B83" s="48">
        <v>67473571864</v>
      </c>
      <c r="C83" s="49" t="s">
        <v>116</v>
      </c>
      <c r="D83" s="20" t="s">
        <v>12</v>
      </c>
      <c r="E83" s="50">
        <v>6</v>
      </c>
      <c r="F83" s="17">
        <v>3239</v>
      </c>
      <c r="G83" s="17" t="s">
        <v>117</v>
      </c>
    </row>
    <row r="84" spans="1:7" x14ac:dyDescent="0.25">
      <c r="A84" s="17" t="s">
        <v>118</v>
      </c>
      <c r="B84" s="18" t="s">
        <v>17</v>
      </c>
      <c r="C84" s="24" t="s">
        <v>17</v>
      </c>
      <c r="D84" s="20" t="s">
        <v>12</v>
      </c>
      <c r="E84" s="51">
        <v>16</v>
      </c>
      <c r="F84" s="17">
        <v>3239</v>
      </c>
      <c r="G84" s="17" t="s">
        <v>113</v>
      </c>
    </row>
    <row r="85" spans="1:7" x14ac:dyDescent="0.25">
      <c r="A85" s="17" t="s">
        <v>119</v>
      </c>
      <c r="B85" s="34" t="s">
        <v>120</v>
      </c>
      <c r="C85" s="24" t="s">
        <v>24</v>
      </c>
      <c r="D85" s="20" t="s">
        <v>12</v>
      </c>
      <c r="E85" s="51">
        <v>181.25</v>
      </c>
      <c r="F85" s="17">
        <v>3239</v>
      </c>
      <c r="G85" s="17" t="s">
        <v>113</v>
      </c>
    </row>
    <row r="86" spans="1:7" x14ac:dyDescent="0.25">
      <c r="A86" s="17" t="s">
        <v>121</v>
      </c>
      <c r="B86" s="18" t="s">
        <v>17</v>
      </c>
      <c r="C86" s="24" t="s">
        <v>17</v>
      </c>
      <c r="D86" s="20" t="s">
        <v>12</v>
      </c>
      <c r="E86" s="51">
        <v>1260</v>
      </c>
      <c r="F86" s="17">
        <v>3239</v>
      </c>
      <c r="G86" s="22" t="s">
        <v>122</v>
      </c>
    </row>
    <row r="87" spans="1:7" x14ac:dyDescent="0.25">
      <c r="A87" s="87" t="s">
        <v>123</v>
      </c>
      <c r="B87" s="88"/>
      <c r="C87" s="88"/>
      <c r="D87" s="43"/>
      <c r="E87" s="44">
        <f>SUM(E81:E86)</f>
        <v>2233.9300000000003</v>
      </c>
      <c r="F87" s="87"/>
      <c r="G87" s="89"/>
    </row>
    <row r="88" spans="1:7" x14ac:dyDescent="0.25">
      <c r="A88" s="91" t="s">
        <v>124</v>
      </c>
      <c r="B88" s="91"/>
      <c r="C88" s="91"/>
      <c r="D88" s="52"/>
      <c r="E88" s="53">
        <f>E87+E80+E78+E53+E45+E36+E33+E55</f>
        <v>30082.670000000002</v>
      </c>
      <c r="F88" s="92"/>
      <c r="G88" s="93"/>
    </row>
    <row r="89" spans="1:7" x14ac:dyDescent="0.25">
      <c r="A89" s="17" t="s">
        <v>125</v>
      </c>
      <c r="B89" s="54" t="s">
        <v>126</v>
      </c>
      <c r="C89" s="19" t="s">
        <v>15</v>
      </c>
      <c r="D89" s="20" t="s">
        <v>12</v>
      </c>
      <c r="E89" s="21">
        <v>65.989999999999995</v>
      </c>
      <c r="F89" s="22">
        <v>3241</v>
      </c>
      <c r="G89" s="22" t="s">
        <v>127</v>
      </c>
    </row>
    <row r="90" spans="1:7" x14ac:dyDescent="0.25">
      <c r="A90" s="17" t="s">
        <v>14</v>
      </c>
      <c r="B90" s="23">
        <v>45547576946</v>
      </c>
      <c r="C90" s="24" t="s">
        <v>15</v>
      </c>
      <c r="D90" s="20" t="s">
        <v>12</v>
      </c>
      <c r="E90" s="55">
        <v>2250</v>
      </c>
      <c r="F90" s="22">
        <v>3241</v>
      </c>
      <c r="G90" s="22" t="s">
        <v>127</v>
      </c>
    </row>
    <row r="91" spans="1:7" x14ac:dyDescent="0.25">
      <c r="A91" s="90" t="s">
        <v>128</v>
      </c>
      <c r="B91" s="90"/>
      <c r="C91" s="90"/>
      <c r="D91" s="28"/>
      <c r="E91" s="56">
        <f>SUM(E89:E90)</f>
        <v>2315.9899999999998</v>
      </c>
      <c r="F91" s="90"/>
      <c r="G91" s="90"/>
    </row>
    <row r="92" spans="1:7" ht="15.75" customHeight="1" x14ac:dyDescent="0.25">
      <c r="A92" s="17" t="s">
        <v>129</v>
      </c>
      <c r="B92" s="23">
        <v>94989605030</v>
      </c>
      <c r="C92" s="24" t="s">
        <v>15</v>
      </c>
      <c r="D92" s="20" t="s">
        <v>12</v>
      </c>
      <c r="E92" s="21">
        <v>17.79</v>
      </c>
      <c r="F92" s="22">
        <v>3299</v>
      </c>
      <c r="G92" s="22" t="s">
        <v>130</v>
      </c>
    </row>
    <row r="93" spans="1:7" x14ac:dyDescent="0.25">
      <c r="A93" s="17" t="s">
        <v>131</v>
      </c>
      <c r="B93" s="26" t="s">
        <v>17</v>
      </c>
      <c r="C93" s="26" t="s">
        <v>17</v>
      </c>
      <c r="D93" s="20" t="s">
        <v>12</v>
      </c>
      <c r="E93" s="51">
        <v>11.9</v>
      </c>
      <c r="F93" s="22">
        <v>3299</v>
      </c>
      <c r="G93" s="22" t="s">
        <v>130</v>
      </c>
    </row>
    <row r="94" spans="1:7" x14ac:dyDescent="0.25">
      <c r="A94" s="17" t="s">
        <v>132</v>
      </c>
      <c r="B94" s="19">
        <v>69204356406</v>
      </c>
      <c r="C94" s="19" t="s">
        <v>24</v>
      </c>
      <c r="D94" s="20" t="s">
        <v>12</v>
      </c>
      <c r="E94" s="51">
        <v>962.5</v>
      </c>
      <c r="F94" s="22">
        <v>3299</v>
      </c>
      <c r="G94" s="22" t="s">
        <v>130</v>
      </c>
    </row>
    <row r="95" spans="1:7" x14ac:dyDescent="0.25">
      <c r="A95" s="17" t="s">
        <v>133</v>
      </c>
      <c r="B95" s="26" t="s">
        <v>17</v>
      </c>
      <c r="C95" s="26" t="s">
        <v>17</v>
      </c>
      <c r="D95" s="20" t="s">
        <v>12</v>
      </c>
      <c r="E95" s="51">
        <v>76.16</v>
      </c>
      <c r="F95" s="22">
        <v>3299</v>
      </c>
      <c r="G95" s="22" t="s">
        <v>130</v>
      </c>
    </row>
    <row r="96" spans="1:7" x14ac:dyDescent="0.25">
      <c r="A96" s="17" t="s">
        <v>134</v>
      </c>
      <c r="B96" s="19">
        <v>44590047047</v>
      </c>
      <c r="C96" s="19" t="s">
        <v>15</v>
      </c>
      <c r="D96" s="20" t="s">
        <v>12</v>
      </c>
      <c r="E96" s="51">
        <v>46</v>
      </c>
      <c r="F96" s="22">
        <v>3299</v>
      </c>
      <c r="G96" s="22" t="s">
        <v>130</v>
      </c>
    </row>
    <row r="97" spans="1:7" x14ac:dyDescent="0.25">
      <c r="A97" s="17" t="s">
        <v>135</v>
      </c>
      <c r="B97" s="26" t="s">
        <v>17</v>
      </c>
      <c r="C97" s="26" t="s">
        <v>17</v>
      </c>
      <c r="D97" s="20" t="s">
        <v>12</v>
      </c>
      <c r="E97" s="51">
        <v>17.489999999999998</v>
      </c>
      <c r="F97" s="22">
        <v>3299</v>
      </c>
      <c r="G97" s="22" t="s">
        <v>130</v>
      </c>
    </row>
    <row r="98" spans="1:7" x14ac:dyDescent="0.25">
      <c r="A98" s="17" t="s">
        <v>136</v>
      </c>
      <c r="B98" s="26" t="s">
        <v>17</v>
      </c>
      <c r="C98" s="26" t="s">
        <v>17</v>
      </c>
      <c r="D98" s="20" t="s">
        <v>12</v>
      </c>
      <c r="E98" s="51">
        <v>160</v>
      </c>
      <c r="F98" s="22">
        <v>3299</v>
      </c>
      <c r="G98" s="22" t="s">
        <v>130</v>
      </c>
    </row>
    <row r="99" spans="1:7" x14ac:dyDescent="0.25">
      <c r="A99" s="90" t="s">
        <v>137</v>
      </c>
      <c r="B99" s="90"/>
      <c r="C99" s="90"/>
      <c r="D99" s="28"/>
      <c r="E99" s="56">
        <f>SUM(E92:E98)</f>
        <v>1291.8400000000001</v>
      </c>
      <c r="F99" s="90"/>
      <c r="G99" s="90"/>
    </row>
    <row r="100" spans="1:7" x14ac:dyDescent="0.25">
      <c r="A100" s="17" t="s">
        <v>138</v>
      </c>
      <c r="B100" s="57">
        <v>52508873833</v>
      </c>
      <c r="C100" s="18" t="s">
        <v>139</v>
      </c>
      <c r="D100" s="20" t="s">
        <v>12</v>
      </c>
      <c r="E100" s="51">
        <f>189.43+55</f>
        <v>244.43</v>
      </c>
      <c r="F100" s="22">
        <v>3431</v>
      </c>
      <c r="G100" s="22" t="s">
        <v>140</v>
      </c>
    </row>
    <row r="101" spans="1:7" x14ac:dyDescent="0.25">
      <c r="A101" s="87" t="s">
        <v>141</v>
      </c>
      <c r="B101" s="88"/>
      <c r="C101" s="88"/>
      <c r="D101" s="43"/>
      <c r="E101" s="44">
        <f>E100</f>
        <v>244.43</v>
      </c>
      <c r="F101" s="87"/>
      <c r="G101" s="89"/>
    </row>
    <row r="102" spans="1:7" x14ac:dyDescent="0.25">
      <c r="A102" s="24" t="s">
        <v>142</v>
      </c>
      <c r="B102" s="26" t="s">
        <v>17</v>
      </c>
      <c r="C102" s="26" t="s">
        <v>17</v>
      </c>
      <c r="D102" s="20" t="s">
        <v>12</v>
      </c>
      <c r="E102" s="50">
        <v>80.680000000000007</v>
      </c>
      <c r="F102" s="40">
        <v>3812</v>
      </c>
      <c r="G102" s="24" t="s">
        <v>143</v>
      </c>
    </row>
    <row r="103" spans="1:7" x14ac:dyDescent="0.25">
      <c r="A103" s="90"/>
      <c r="B103" s="90"/>
      <c r="C103" s="90"/>
      <c r="D103" s="28"/>
      <c r="E103" s="56">
        <f>E102</f>
        <v>80.680000000000007</v>
      </c>
      <c r="F103" s="90"/>
      <c r="G103" s="90"/>
    </row>
    <row r="104" spans="1:7" x14ac:dyDescent="0.25">
      <c r="A104" s="58" t="s">
        <v>144</v>
      </c>
      <c r="B104" s="24">
        <v>25991992065</v>
      </c>
      <c r="C104" s="18" t="s">
        <v>15</v>
      </c>
      <c r="D104" s="59" t="s">
        <v>12</v>
      </c>
      <c r="E104" s="60">
        <v>6210</v>
      </c>
      <c r="F104" s="61">
        <v>4226</v>
      </c>
      <c r="G104" s="62" t="s">
        <v>145</v>
      </c>
    </row>
    <row r="105" spans="1:7" x14ac:dyDescent="0.25">
      <c r="A105" s="87" t="s">
        <v>141</v>
      </c>
      <c r="B105" s="88"/>
      <c r="C105" s="88"/>
      <c r="D105" s="43"/>
      <c r="E105" s="44">
        <f>E104</f>
        <v>6210</v>
      </c>
      <c r="F105" s="87"/>
      <c r="G105" s="89"/>
    </row>
    <row r="106" spans="1:7" x14ac:dyDescent="0.25">
      <c r="A106" s="81" t="s">
        <v>50</v>
      </c>
      <c r="B106" s="81"/>
      <c r="C106" s="81"/>
      <c r="D106" s="63"/>
      <c r="E106" s="64">
        <f>E88+E91+E99+E105+E29+E12+E103+E101</f>
        <v>45482.64</v>
      </c>
      <c r="F106" s="65"/>
      <c r="G106" s="65"/>
    </row>
    <row r="109" spans="1:7" x14ac:dyDescent="0.25">
      <c r="A109" t="s">
        <v>146</v>
      </c>
      <c r="B109" s="66"/>
      <c r="C109" s="67"/>
      <c r="D109" s="67"/>
    </row>
    <row r="110" spans="1:7" x14ac:dyDescent="0.25">
      <c r="A110" t="s">
        <v>147</v>
      </c>
      <c r="B110" s="66"/>
      <c r="C110" s="67"/>
      <c r="D110" s="67"/>
    </row>
    <row r="111" spans="1:7" x14ac:dyDescent="0.25">
      <c r="A111" t="s">
        <v>148</v>
      </c>
      <c r="B111" s="66"/>
      <c r="C111" s="67"/>
      <c r="D111" s="67"/>
    </row>
    <row r="112" spans="1:7" x14ac:dyDescent="0.25">
      <c r="B112" s="66"/>
      <c r="C112" s="67"/>
      <c r="D112" s="67"/>
    </row>
    <row r="113" spans="1:7" x14ac:dyDescent="0.25">
      <c r="A113" s="82" t="s">
        <v>149</v>
      </c>
      <c r="B113" s="82"/>
      <c r="C113" s="82"/>
      <c r="D113" s="82"/>
      <c r="E113" s="82"/>
    </row>
    <row r="114" spans="1:7" x14ac:dyDescent="0.25">
      <c r="B114" s="66"/>
      <c r="C114" s="67"/>
      <c r="D114" s="67"/>
    </row>
    <row r="115" spans="1:7" x14ac:dyDescent="0.25">
      <c r="A115" s="22" t="s">
        <v>150</v>
      </c>
      <c r="B115" s="83" t="s">
        <v>151</v>
      </c>
      <c r="C115" s="83"/>
      <c r="D115" s="83"/>
      <c r="E115" s="83"/>
    </row>
    <row r="116" spans="1:7" x14ac:dyDescent="0.25">
      <c r="A116" s="84">
        <f>7752.67+860.05+280720.85</f>
        <v>289333.56999999995</v>
      </c>
      <c r="B116" s="86" t="s">
        <v>152</v>
      </c>
      <c r="C116" s="86"/>
      <c r="D116" s="86"/>
      <c r="E116" s="86"/>
    </row>
    <row r="117" spans="1:7" x14ac:dyDescent="0.25">
      <c r="A117" s="85"/>
      <c r="B117" s="86"/>
      <c r="C117" s="86"/>
      <c r="D117" s="86"/>
      <c r="E117" s="86"/>
    </row>
    <row r="118" spans="1:7" x14ac:dyDescent="0.25">
      <c r="A118" s="68">
        <f>900+998.31+33900+880.31</f>
        <v>36678.619999999995</v>
      </c>
      <c r="B118" s="75" t="s">
        <v>153</v>
      </c>
      <c r="C118" s="76"/>
      <c r="D118" s="76"/>
      <c r="E118" s="77"/>
      <c r="G118" t="s">
        <v>154</v>
      </c>
    </row>
    <row r="119" spans="1:7" x14ac:dyDescent="0.25">
      <c r="A119" s="33">
        <f>39458.47+1026.26</f>
        <v>40484.730000000003</v>
      </c>
      <c r="B119" s="75" t="s">
        <v>155</v>
      </c>
      <c r="C119" s="76"/>
      <c r="D119" s="76"/>
      <c r="E119" s="77"/>
    </row>
    <row r="120" spans="1:7" x14ac:dyDescent="0.25">
      <c r="A120" s="33">
        <f>4434.86+180.39</f>
        <v>4615.25</v>
      </c>
      <c r="B120" s="75" t="s">
        <v>156</v>
      </c>
      <c r="C120" s="76"/>
      <c r="D120" s="76"/>
      <c r="E120" s="77"/>
    </row>
    <row r="121" spans="1:7" x14ac:dyDescent="0.25">
      <c r="A121" s="33">
        <f>80+63.4+36.5+540+540-45+76.98+4+15+1369+169.02+76.8+233.39</f>
        <v>3159.09</v>
      </c>
      <c r="B121" s="75" t="s">
        <v>157</v>
      </c>
      <c r="C121" s="76"/>
      <c r="D121" s="76"/>
      <c r="E121" s="77"/>
    </row>
    <row r="122" spans="1:7" x14ac:dyDescent="0.25">
      <c r="A122" s="33">
        <f>900+2604</f>
        <v>3504</v>
      </c>
      <c r="B122" s="75" t="s">
        <v>158</v>
      </c>
      <c r="C122" s="76"/>
      <c r="D122" s="76"/>
      <c r="E122" s="77"/>
    </row>
    <row r="123" spans="1:7" x14ac:dyDescent="0.25">
      <c r="A123" s="69">
        <v>280</v>
      </c>
      <c r="B123" s="78" t="s">
        <v>159</v>
      </c>
      <c r="C123" s="79"/>
      <c r="D123" s="79"/>
      <c r="E123" s="80"/>
    </row>
    <row r="124" spans="1:7" x14ac:dyDescent="0.25">
      <c r="A124" s="70">
        <f>SUM(A116:A123)</f>
        <v>378055.25999999995</v>
      </c>
      <c r="B124" s="66"/>
      <c r="C124" s="67"/>
      <c r="D124" s="67"/>
    </row>
    <row r="125" spans="1:7" x14ac:dyDescent="0.25">
      <c r="A125" s="71"/>
      <c r="B125" s="66"/>
      <c r="C125" s="67"/>
      <c r="D125" s="67"/>
    </row>
    <row r="126" spans="1:7" x14ac:dyDescent="0.25">
      <c r="A126" s="72" t="s">
        <v>160</v>
      </c>
      <c r="B126" s="56">
        <f>A124+E106</f>
        <v>423537.89999999997</v>
      </c>
      <c r="C126" s="73"/>
      <c r="D126" s="73"/>
      <c r="E126" s="74"/>
    </row>
    <row r="135" spans="12:13" x14ac:dyDescent="0.25">
      <c r="M135" s="3"/>
    </row>
    <row r="136" spans="12:13" x14ac:dyDescent="0.25">
      <c r="M136" s="3"/>
    </row>
    <row r="137" spans="12:13" x14ac:dyDescent="0.25">
      <c r="L137">
        <v>125.4</v>
      </c>
      <c r="M137" s="3" t="s">
        <v>161</v>
      </c>
    </row>
    <row r="138" spans="12:13" x14ac:dyDescent="0.25">
      <c r="L138">
        <v>3399.29</v>
      </c>
      <c r="M138" s="3" t="s">
        <v>162</v>
      </c>
    </row>
    <row r="139" spans="12:13" x14ac:dyDescent="0.25">
      <c r="L139">
        <v>900</v>
      </c>
      <c r="M139" s="3" t="s">
        <v>163</v>
      </c>
    </row>
    <row r="140" spans="12:13" x14ac:dyDescent="0.25">
      <c r="L140">
        <v>150</v>
      </c>
      <c r="M140" s="3" t="s">
        <v>164</v>
      </c>
    </row>
    <row r="141" spans="12:13" x14ac:dyDescent="0.25">
      <c r="M141" s="3"/>
    </row>
    <row r="142" spans="12:13" x14ac:dyDescent="0.25">
      <c r="M142" s="3"/>
    </row>
    <row r="143" spans="12:13" x14ac:dyDescent="0.25">
      <c r="M143" s="3"/>
    </row>
    <row r="144" spans="12:13" x14ac:dyDescent="0.25">
      <c r="M144" s="3"/>
    </row>
    <row r="145" spans="13:13" x14ac:dyDescent="0.25">
      <c r="M145" s="3"/>
    </row>
    <row r="146" spans="13:13" x14ac:dyDescent="0.25">
      <c r="M146" s="3"/>
    </row>
  </sheetData>
  <mergeCells count="41">
    <mergeCell ref="A12:C12"/>
    <mergeCell ref="F12:G12"/>
    <mergeCell ref="A26:C26"/>
    <mergeCell ref="F26:G26"/>
    <mergeCell ref="A28:C28"/>
    <mergeCell ref="F28:G28"/>
    <mergeCell ref="F87:G87"/>
    <mergeCell ref="A29:C29"/>
    <mergeCell ref="A33:C33"/>
    <mergeCell ref="F33:G33"/>
    <mergeCell ref="A36:C36"/>
    <mergeCell ref="F36:G36"/>
    <mergeCell ref="A45:C45"/>
    <mergeCell ref="A53:C53"/>
    <mergeCell ref="A55:D55"/>
    <mergeCell ref="A78:C78"/>
    <mergeCell ref="A80:C80"/>
    <mergeCell ref="A87:C87"/>
    <mergeCell ref="A88:C88"/>
    <mergeCell ref="F88:G88"/>
    <mergeCell ref="A91:C91"/>
    <mergeCell ref="F91:G91"/>
    <mergeCell ref="A99:C99"/>
    <mergeCell ref="F99:G99"/>
    <mergeCell ref="B118:E118"/>
    <mergeCell ref="A101:C101"/>
    <mergeCell ref="F101:G101"/>
    <mergeCell ref="A103:C103"/>
    <mergeCell ref="F103:G103"/>
    <mergeCell ref="A105:C105"/>
    <mergeCell ref="F105:G105"/>
    <mergeCell ref="A106:C106"/>
    <mergeCell ref="A113:E113"/>
    <mergeCell ref="B115:E115"/>
    <mergeCell ref="A116:A117"/>
    <mergeCell ref="B116:E117"/>
    <mergeCell ref="B119:E119"/>
    <mergeCell ref="B120:E120"/>
    <mergeCell ref="B121:E121"/>
    <mergeCell ref="B122:E122"/>
    <mergeCell ref="B123:E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Asja</cp:lastModifiedBy>
  <dcterms:created xsi:type="dcterms:W3CDTF">2024-07-22T08:53:18Z</dcterms:created>
  <dcterms:modified xsi:type="dcterms:W3CDTF">2024-07-22T09:21:49Z</dcterms:modified>
</cp:coreProperties>
</file>